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cuments\Ag Land Sales\"/>
    </mc:Choice>
  </mc:AlternateContent>
  <xr:revisionPtr revIDLastSave="0" documentId="8_{D4320D12-45EC-4C68-8A45-562153020D43}" xr6:coauthVersionLast="47" xr6:coauthVersionMax="47" xr10:uidLastSave="{00000000-0000-0000-0000-000000000000}"/>
  <bookViews>
    <workbookView xWindow="28680" yWindow="-120" windowWidth="29040" windowHeight="15720" xr2:uid="{2F8842F9-2D7B-4854-908C-4738456721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78" i="1"/>
  <c r="E53" i="1"/>
  <c r="E17" i="1"/>
  <c r="E36" i="1"/>
  <c r="E85" i="1"/>
  <c r="E84" i="1"/>
  <c r="E11" i="1"/>
  <c r="E88" i="1"/>
  <c r="E82" i="1"/>
  <c r="E8" i="1"/>
  <c r="E87" i="1"/>
  <c r="E91" i="1"/>
  <c r="E34" i="1"/>
  <c r="E81" i="1"/>
  <c r="E6" i="1"/>
  <c r="E30" i="1"/>
  <c r="E71" i="1"/>
  <c r="E65" i="1"/>
  <c r="E70" i="1"/>
  <c r="E69" i="1"/>
  <c r="E86" i="1"/>
  <c r="E68" i="1"/>
  <c r="E72" i="1"/>
  <c r="E64" i="1"/>
  <c r="E83" i="1"/>
  <c r="E77" i="1"/>
  <c r="E7" i="1"/>
  <c r="E12" i="1"/>
  <c r="E90" i="1"/>
  <c r="E92" i="1"/>
  <c r="E31" i="1"/>
  <c r="E33" i="1"/>
  <c r="E19" i="1"/>
  <c r="E93" i="1"/>
  <c r="E89" i="1"/>
  <c r="E32" i="1"/>
  <c r="E18" i="1"/>
  <c r="F74" i="1"/>
  <c r="D74" i="1"/>
  <c r="E74" i="1" s="1"/>
  <c r="D67" i="1"/>
  <c r="E67" i="1" s="1"/>
  <c r="D27" i="1"/>
  <c r="E27" i="1" s="1"/>
  <c r="E60" i="1"/>
  <c r="F20" i="1"/>
  <c r="D20" i="1"/>
  <c r="E20" i="1" s="1"/>
  <c r="E52" i="1"/>
  <c r="E51" i="1"/>
  <c r="E80" i="1"/>
  <c r="E79" i="1"/>
  <c r="E49" i="1"/>
  <c r="D47" i="1"/>
  <c r="E47" i="1" s="1"/>
  <c r="D43" i="1"/>
  <c r="E43" i="1" s="1"/>
  <c r="D61" i="1"/>
  <c r="E61" i="1" s="1"/>
  <c r="D42" i="1"/>
  <c r="E42" i="1" s="1"/>
  <c r="E26" i="1"/>
  <c r="D26" i="1"/>
  <c r="E50" i="1"/>
  <c r="D56" i="1"/>
  <c r="E56" i="1" s="1"/>
  <c r="D55" i="1"/>
  <c r="E55" i="1" s="1"/>
  <c r="D54" i="1"/>
  <c r="E54" i="1" s="1"/>
  <c r="D48" i="1"/>
  <c r="E48" i="1" s="1"/>
  <c r="D76" i="1"/>
  <c r="E76" i="1" s="1"/>
  <c r="D75" i="1"/>
  <c r="E75" i="1" s="1"/>
  <c r="E66" i="1"/>
  <c r="E45" i="1"/>
  <c r="D45" i="1"/>
  <c r="D73" i="1"/>
  <c r="E73" i="1" s="1"/>
  <c r="E44" i="1"/>
  <c r="D35" i="1"/>
  <c r="E35" i="1" s="1"/>
  <c r="D25" i="1"/>
  <c r="E25" i="1" s="1"/>
  <c r="D24" i="1"/>
  <c r="E24" i="1" s="1"/>
  <c r="E16" i="1"/>
  <c r="E15" i="1"/>
  <c r="E14" i="1"/>
  <c r="E13" i="1"/>
</calcChain>
</file>

<file path=xl/sharedStrings.xml><?xml version="1.0" encoding="utf-8"?>
<sst xmlns="http://schemas.openxmlformats.org/spreadsheetml/2006/main" count="376" uniqueCount="303">
  <si>
    <t>TWP/SEC</t>
  </si>
  <si>
    <t>DATE</t>
  </si>
  <si>
    <t>PRICE</t>
  </si>
  <si>
    <t>ACRES</t>
  </si>
  <si>
    <t>/ACRE</t>
  </si>
  <si>
    <t>CSR</t>
  </si>
  <si>
    <t>BUYER</t>
  </si>
  <si>
    <t>SELLER</t>
  </si>
  <si>
    <t>PARCEL #'s</t>
  </si>
  <si>
    <t>East Orange/03</t>
  </si>
  <si>
    <t>David M. &amp; Gina M. Christoffel</t>
  </si>
  <si>
    <t>Lawrence S. Thompson &amp; Susan Bischoff</t>
  </si>
  <si>
    <t>24-03-301-007</t>
  </si>
  <si>
    <t>Curtis J. &amp; Kathryn E. Christoffel</t>
  </si>
  <si>
    <t>24-03-101-005, 24-03-151-004</t>
  </si>
  <si>
    <t>Jordan J. &amp; Amanda C. Christoffel</t>
  </si>
  <si>
    <t>24-03-101-004</t>
  </si>
  <si>
    <t>Tanner J. &amp; Kendra D. Christoffel</t>
  </si>
  <si>
    <t>24-03-151-005, 24-03-301-006</t>
  </si>
  <si>
    <t>Garfield/02</t>
  </si>
  <si>
    <t>Chari De Ruyter Rev Tr</t>
  </si>
  <si>
    <t>Terry L. Van Zanten</t>
  </si>
  <si>
    <t>08-02-251-004, 08-02-276-009, 08-02-276-010</t>
  </si>
  <si>
    <t>Marion J. Rus</t>
  </si>
  <si>
    <t>08-02-201-004, 08-02-226-003, 08-02-226-005, 08-02-251-003, 08-02-276-008</t>
  </si>
  <si>
    <t>Holland/05</t>
  </si>
  <si>
    <t>4 Corner Farms, LLC</t>
  </si>
  <si>
    <t>Emily Mouw</t>
  </si>
  <si>
    <t>17-05-151-004, 17-05-176-004</t>
  </si>
  <si>
    <t>Lynn/12</t>
  </si>
  <si>
    <t>Justin De Jong</t>
  </si>
  <si>
    <t>Gerald H. Te Paske, LLC</t>
  </si>
  <si>
    <t>12-19-351-002</t>
  </si>
  <si>
    <t>Settlers/07</t>
  </si>
  <si>
    <t>Mace Van De Stroet Rev Liv Tr 1/2 &amp; Carol Van De Stroet Rev Liv Tr 1/2</t>
  </si>
  <si>
    <t>David M. De Jong &amp; Paul W. De Jong</t>
  </si>
  <si>
    <t>01-07-226-001 &amp; 01-07-276-001</t>
  </si>
  <si>
    <t>Lynn/19</t>
  </si>
  <si>
    <t>AW Land, LLC</t>
  </si>
  <si>
    <t>12-19-326-001, 12-19-376-001</t>
  </si>
  <si>
    <t>Rock/16</t>
  </si>
  <si>
    <t>Lyle &amp; Joyce Van Engen</t>
  </si>
  <si>
    <t>City of Rock Valley</t>
  </si>
  <si>
    <t>03-16-352-003, 0316276006</t>
  </si>
  <si>
    <t>Sheridan/34</t>
  </si>
  <si>
    <t>Bradley J. &amp; Emalee De Weerd</t>
  </si>
  <si>
    <t>Harold J. &amp; Everly Post</t>
  </si>
  <si>
    <t>05-34-226-007, 05-34-251-005, 05-34-276-004</t>
  </si>
  <si>
    <t>Michael Lee &amp; Tonia Marie Wynia</t>
  </si>
  <si>
    <t>05-34-201-003, 05-34-226-006, 05-34-251-004, 05-34-276-003</t>
  </si>
  <si>
    <t>Plato/04</t>
  </si>
  <si>
    <t>Ken &amp; Ruth Kooima Trust</t>
  </si>
  <si>
    <t>Cage Eagle Valley, LLC</t>
  </si>
  <si>
    <t>09-04-301-002, 09-04-326-001, 09-04-351-005, 09-04-376-001</t>
  </si>
  <si>
    <t>Plato/18</t>
  </si>
  <si>
    <t>David A. &amp; Barbara R. Ranschau</t>
  </si>
  <si>
    <t>Mary L. Miller Liv Tr</t>
  </si>
  <si>
    <t>09-18-176-005, 09-18-251-003, 09-18-276-003</t>
  </si>
  <si>
    <t>RAR Farm Properties, LLC</t>
  </si>
  <si>
    <t>09-18-126-004, 09-18-201-004, 09-18-226-006, 09-18-176-004, 09-18-251-002, 09-18-276-002</t>
  </si>
  <si>
    <t>09-18-126-003, 09-18-201-003, 09-18-226-005</t>
  </si>
  <si>
    <t>Plato/06</t>
  </si>
  <si>
    <t>Mark S. &amp; Janene M. Den Hollander</t>
  </si>
  <si>
    <t>Shane E. &amp; Tamara J. Davelaar</t>
  </si>
  <si>
    <t>09-06-126-001</t>
  </si>
  <si>
    <t>Garfield/17</t>
  </si>
  <si>
    <t>IPE1031 REV420, LLC</t>
  </si>
  <si>
    <t>Judy Hooyer Liv Tr</t>
  </si>
  <si>
    <t>08-17-201-001, 08-17-226-001, 08-17-251-001, 08-17-276-001</t>
  </si>
  <si>
    <t>Lynn/04</t>
  </si>
  <si>
    <t>Bradley &amp; Gretchen Bosma 1/2 : ETAL</t>
  </si>
  <si>
    <t>12-04-151-001, 12-04-176-001, 12-04-301-001, 12-04-326-001</t>
  </si>
  <si>
    <t>Reading/27</t>
  </si>
  <si>
    <t>Adam &amp; Amy Schmidt 40% / ETAL</t>
  </si>
  <si>
    <t>Tritz Properties, LLC</t>
  </si>
  <si>
    <t>21-27-326-002, 21-27-376-002, 21-27-401-001, 21-27-451-001, 21-27-476-001</t>
  </si>
  <si>
    <t>Lynn/05</t>
  </si>
  <si>
    <t>Brian &amp; Kari Duffy</t>
  </si>
  <si>
    <t>Clara M. Cleveland Rev Liv Tr</t>
  </si>
  <si>
    <t>12-05-426-001, 12-05-476-001</t>
  </si>
  <si>
    <t>Nassau/31</t>
  </si>
  <si>
    <t>Dykstra Dairy</t>
  </si>
  <si>
    <t>Mary Vande Steeg Wagner Rev Tr</t>
  </si>
  <si>
    <t>23-31-101-004 &amp; 23-31-126-004</t>
  </si>
  <si>
    <t>Plato/05</t>
  </si>
  <si>
    <t>Mark G. Hulst Rev Tr &amp; Kay L. Hulst Rev Tr</t>
  </si>
  <si>
    <t>Dorothy G. Jones Tr</t>
  </si>
  <si>
    <t>09-05-351-002</t>
  </si>
  <si>
    <t>Sioux/30</t>
  </si>
  <si>
    <t>Michael T. &amp; Tammy Baartman</t>
  </si>
  <si>
    <t>Jeremy &amp; Janelle Brower Living Trust</t>
  </si>
  <si>
    <t>02-36-451-004, 0236476004</t>
  </si>
  <si>
    <t>Terry L. &amp; Brenda Baartman</t>
  </si>
  <si>
    <t>02-36-451-005, 0236476005</t>
  </si>
  <si>
    <t>Plato/08</t>
  </si>
  <si>
    <t>Becky S. Van Maanen</t>
  </si>
  <si>
    <t>Geraldine Van Holland Estate</t>
  </si>
  <si>
    <t>09-08-401-003, 0908426004, 0909476004</t>
  </si>
  <si>
    <t>Ricky S. &amp; Sheila Koenen</t>
  </si>
  <si>
    <t>09-08-401-004, 0908426005, 0908476005</t>
  </si>
  <si>
    <t>Floyd/19</t>
  </si>
  <si>
    <t>Travis &amp; Amanda Kempers</t>
  </si>
  <si>
    <t>Emogene Raak Rev Tr</t>
  </si>
  <si>
    <t>18-19-101-003, 18-19-126-001</t>
  </si>
  <si>
    <t>Reading/11</t>
  </si>
  <si>
    <t>Ryan Roetman</t>
  </si>
  <si>
    <t>Allen De Jager</t>
  </si>
  <si>
    <t>21-11-251-002, 2111276002</t>
  </si>
  <si>
    <t>Greg Koenen Rev Tr &amp; Shirley Koenen Rev Tr</t>
  </si>
  <si>
    <t>Rock/26</t>
  </si>
  <si>
    <t>Matthew B. &amp; Lisa A. Kooima 1/2</t>
  </si>
  <si>
    <t>Ella De Stigter Rev Tr 1/2</t>
  </si>
  <si>
    <t>03-26-301-001, 03-26-326-001, 03-26-151-002, 03-26-176-002</t>
  </si>
  <si>
    <t>Sheridan/23</t>
  </si>
  <si>
    <t>Bradley E. Julius Rev Tr</t>
  </si>
  <si>
    <t>Meribeth Johnson</t>
  </si>
  <si>
    <t>05-23-401-003, 05-23-426-001, 05-23-451-004, 05-23-476-001</t>
  </si>
  <si>
    <t>Floyd/01</t>
  </si>
  <si>
    <t>James M. &amp; Kathleen G. Pohlen</t>
  </si>
  <si>
    <t>Jeanne M. &amp; Wayne D. Krogman</t>
  </si>
  <si>
    <t>1801176003, 1801326003, 1801376003</t>
  </si>
  <si>
    <t>Grant/9</t>
  </si>
  <si>
    <t>Lila D. &amp; George E. Revocable Trusts</t>
  </si>
  <si>
    <t>Jeremy B. &amp; Sharla K. Kleinhesselink</t>
  </si>
  <si>
    <t>06-09-301-002, 0609351002</t>
  </si>
  <si>
    <t>Center/16</t>
  </si>
  <si>
    <t>Rueben J. &amp; Sandra K. Kamp</t>
  </si>
  <si>
    <t>DeHoog Family Trust</t>
  </si>
  <si>
    <t>15-16-101-005 (15-16-101-007)</t>
  </si>
  <si>
    <t>Center/18</t>
  </si>
  <si>
    <t>Candance Gradert</t>
  </si>
  <si>
    <t>Mars Family Limited Partnership</t>
  </si>
  <si>
    <t>15-18-201-002, 15-18-251-002</t>
  </si>
  <si>
    <t>Jeremy C. &amp; Nicole E. Breuer</t>
  </si>
  <si>
    <t>15-18-201-003, 15-18-226-002, 15-18-251-003</t>
  </si>
  <si>
    <t>West Branch/17</t>
  </si>
  <si>
    <t>D &amp; N Land LLC</t>
  </si>
  <si>
    <t>Jeanne Visser</t>
  </si>
  <si>
    <t>16-17-327-001, 1617401001, 1617451001</t>
  </si>
  <si>
    <t>West Branch/21</t>
  </si>
  <si>
    <t>Vermeer Land Holding CO LLC</t>
  </si>
  <si>
    <t>16-21-101-006, 1624126002, 1617351008</t>
  </si>
  <si>
    <t>Plato/30</t>
  </si>
  <si>
    <t>Anden W. &amp; Kathryn R. Taylor</t>
  </si>
  <si>
    <t>Richard &amp; Evelyn Vander Velde Revocable Trusts</t>
  </si>
  <si>
    <t>09-30-326-005, 0930376005, 0930401002, 0930451001</t>
  </si>
  <si>
    <t>Jeffrey D. &amp; Kristine A. Taylor</t>
  </si>
  <si>
    <t>09-30-326-003, 0930376003</t>
  </si>
  <si>
    <t>Kent E. &amp; Emily R. Taylor</t>
  </si>
  <si>
    <t>09-30-326-004, 0930376004</t>
  </si>
  <si>
    <t>Center/26</t>
  </si>
  <si>
    <t>Vermeer Midwest Farms, LLP</t>
  </si>
  <si>
    <t>Arnold F. SR Punt Living Trust</t>
  </si>
  <si>
    <t>15-26-126-001, 15-26-201-001, 15-26-226-001, 15-26-251-001, 15-26-276-001</t>
  </si>
  <si>
    <t>18-01-126-003, 1801176003, 1804326003, 1801376003</t>
  </si>
  <si>
    <t>Holland/ 11</t>
  </si>
  <si>
    <t>Mars Family Ltd Ptrsp</t>
  </si>
  <si>
    <t>Kenneth L. Huisman Revocable Trust</t>
  </si>
  <si>
    <t>17-11-151-004, 1711176004</t>
  </si>
  <si>
    <t>Lincoln/17</t>
  </si>
  <si>
    <t>Sunrise Feedlots, Inc.</t>
  </si>
  <si>
    <t>Vernon J. Beernink Rev Tr</t>
  </si>
  <si>
    <t>047-17-126-001, 0417201001</t>
  </si>
  <si>
    <t>Grant/27</t>
  </si>
  <si>
    <t>Jo's Family Farms, LLC</t>
  </si>
  <si>
    <t>William Landegent Revocable Trust</t>
  </si>
  <si>
    <t>06-27-451-005, 06-27-476-005 (0627451006 &amp; 0627476006)</t>
  </si>
  <si>
    <t>West Branch/18</t>
  </si>
  <si>
    <t>Sioux Feed Company</t>
  </si>
  <si>
    <t>16-18-251-001, 1618276001</t>
  </si>
  <si>
    <t>16-326-001, 1617376001, &amp; 1617452001</t>
  </si>
  <si>
    <t>Eagle/30</t>
  </si>
  <si>
    <t>Barbara J. Clark Living Trust</t>
  </si>
  <si>
    <t>Loren L. Simons &amp; Carolyn R. Simons Revocable Trust</t>
  </si>
  <si>
    <t>14-30-326-003, 14-30-376-004</t>
  </si>
  <si>
    <t>Center/27</t>
  </si>
  <si>
    <t>Michael &amp; Renae Calkhoven</t>
  </si>
  <si>
    <t>Ronald G. &amp; Wanda Van Ravenswaay</t>
  </si>
  <si>
    <t>15-27-151-005</t>
  </si>
  <si>
    <t>Sioux/03</t>
  </si>
  <si>
    <t>Justin J. &amp; Rebecca D. Rozeboom</t>
  </si>
  <si>
    <t>Michael A. &amp; Judy R. Claussen</t>
  </si>
  <si>
    <t>02-03-301-006, 0203326003, 0203351005, 0203376001</t>
  </si>
  <si>
    <t>Welcome/02</t>
  </si>
  <si>
    <t>Doyle R. Wissink Revocable Trust</t>
  </si>
  <si>
    <t>Elmer H. Brunsting Decedents Trust</t>
  </si>
  <si>
    <t>10-02-101-007, 1002126001, 1002151004 &amp; 1002176001</t>
  </si>
  <si>
    <t>Rock/01</t>
  </si>
  <si>
    <t>Kristi L. Kooima Revocable Trust</t>
  </si>
  <si>
    <t>Leland J. &amp; Joann G. Hoekstra</t>
  </si>
  <si>
    <t>03-01-201-002, 0301251003</t>
  </si>
  <si>
    <t>Rock/36</t>
  </si>
  <si>
    <t>03-36-101-002, 0336126002, 036151002, 0336176003</t>
  </si>
  <si>
    <t>Rock/30</t>
  </si>
  <si>
    <t>Mark S. &amp; Nancy K. Ver Berg</t>
  </si>
  <si>
    <t>Sandra j. Mathis Revocable Trust</t>
  </si>
  <si>
    <t>02-30-476-005</t>
  </si>
  <si>
    <t>West Branch/08</t>
  </si>
  <si>
    <t>West Ranch Equestrian, LLC</t>
  </si>
  <si>
    <t>Vernon Beernink Trust</t>
  </si>
  <si>
    <t>16-08-126-010</t>
  </si>
  <si>
    <t>Rock/33</t>
  </si>
  <si>
    <t>Meadowlark Holdings LLC</t>
  </si>
  <si>
    <t>Sgt. Fritz Farms, LLC</t>
  </si>
  <si>
    <t>03-33-251-007, 0330276004</t>
  </si>
  <si>
    <t>03-33-251-006, 0333276003</t>
  </si>
  <si>
    <t>Bradley J. Vanden Berg Revocable Trust</t>
  </si>
  <si>
    <t>03-01-251-005, 0301401001, 0301451001, 0301452001</t>
  </si>
  <si>
    <t>Cheryl Van Beek</t>
  </si>
  <si>
    <t>Grant/02</t>
  </si>
  <si>
    <t xml:space="preserve">Vreeman Family Farms / ETAL </t>
  </si>
  <si>
    <t>Laurel &amp; Gregory S. Vanden Bosch</t>
  </si>
  <si>
    <t>06-02-401-001, 0602426002, 0602451001 &amp; 0602476001</t>
  </si>
  <si>
    <t>Logan/22 &amp; 27</t>
  </si>
  <si>
    <t>Valley View Feedlots, Inc</t>
  </si>
  <si>
    <t>BDJ, Inc.</t>
  </si>
  <si>
    <t>19-22-451-004, 1922476008, 1927201003, 1927226007, 1927251004, 1927276005</t>
  </si>
  <si>
    <t>Israel Curiel</t>
  </si>
  <si>
    <t>19-22-476-095, 1927226095</t>
  </si>
  <si>
    <t>Tyson L. &amp; Amber N. Rule</t>
  </si>
  <si>
    <t>19-22-451-003, 1927201002, 1927251003</t>
  </si>
  <si>
    <t>Harris Ag Ventures, LLC</t>
  </si>
  <si>
    <t>19-27-251-002, 1927276004</t>
  </si>
  <si>
    <t>Noah &amp; Anna Fedders</t>
  </si>
  <si>
    <t>Esther Altena Trust</t>
  </si>
  <si>
    <t>15-26-176-001, 15-26-101-001, 15-26-151-005</t>
  </si>
  <si>
    <t>Washington/30</t>
  </si>
  <si>
    <t>Casey &amp; Valerie Westergard</t>
  </si>
  <si>
    <t>Allan J. Kramer Revocable Trust</t>
  </si>
  <si>
    <t>20-30-101-001, 2030126001, 2030151001, 2030176001, 2030201002, 2030251002, 2030276002</t>
  </si>
  <si>
    <t>Garfield/20</t>
  </si>
  <si>
    <t>Jay Grevengoed</t>
  </si>
  <si>
    <t>Stacy Osterkamp</t>
  </si>
  <si>
    <t>08-20-101-002, 0820126002</t>
  </si>
  <si>
    <t>Stacy Osterkamp: 1/2 ETAL</t>
  </si>
  <si>
    <t>08-20-101-003, 0820126003</t>
  </si>
  <si>
    <t>Holland/04</t>
  </si>
  <si>
    <t>Carl &amp; Nicole Zylstra</t>
  </si>
  <si>
    <t>Marcia H. Zwiep Trust</t>
  </si>
  <si>
    <t>17-04-301-002, 1704326001</t>
  </si>
  <si>
    <t>Rock/ 32</t>
  </si>
  <si>
    <t>Douglas &amp; Wilma Kooima</t>
  </si>
  <si>
    <t>Karen F. &amp; Ronald M. Owens / ETAL</t>
  </si>
  <si>
    <t>03-32-201-001, 0332226001, 0332251001, 0332276001</t>
  </si>
  <si>
    <t>Scott A. &amp; Heather J. Kooima</t>
  </si>
  <si>
    <t>03-32-276-001</t>
  </si>
  <si>
    <t>Arlin &amp; Lou Ann Franken</t>
  </si>
  <si>
    <t>16-17-476-001</t>
  </si>
  <si>
    <t>West Branch/16</t>
  </si>
  <si>
    <t>KielLand, LLC</t>
  </si>
  <si>
    <t>Carol Brown Trust</t>
  </si>
  <si>
    <t>16-31-201-002, 1631251002, 1631276004</t>
  </si>
  <si>
    <t>Floyd/31</t>
  </si>
  <si>
    <t>Mick R. &amp; Tamara L. Langel</t>
  </si>
  <si>
    <t>Patrick McComb, Damiel McComb, Kathleen &amp; Jeffery Engle</t>
  </si>
  <si>
    <t>18-31-151-001, 1831176001</t>
  </si>
  <si>
    <t>Gaylen J. &amp; Julie A. Schneider</t>
  </si>
  <si>
    <t>18-31-151-001</t>
  </si>
  <si>
    <t>Center/34</t>
  </si>
  <si>
    <t>Fedders, Brad &amp; Pamela</t>
  </si>
  <si>
    <t>Ruth Tallman Estate</t>
  </si>
  <si>
    <t>15-34-401-001, 15-35-426-001, 15-34-451-001, 15-34-476-001</t>
  </si>
  <si>
    <t>David A. &amp; Amy L. Huebner</t>
  </si>
  <si>
    <t>20-30-201-003, 2030226001, 2030251003, 2030276003</t>
  </si>
  <si>
    <t>Ryan D. Kiel</t>
  </si>
  <si>
    <t>Kenneth &amp; Rose Vander Brake Trust</t>
  </si>
  <si>
    <t>16-31-201-003, 1631226002, 1631251003, 1631276002</t>
  </si>
  <si>
    <t>Eagle/26</t>
  </si>
  <si>
    <t>Huyser, Lorna J.</t>
  </si>
  <si>
    <t>Bradley Te Paske Family Trust</t>
  </si>
  <si>
    <t>14-26-201-001, 14-26-226-001, 14-26-251-001, 14-26-276-001</t>
  </si>
  <si>
    <t>Welcome/04</t>
  </si>
  <si>
    <t>Egg-Celent Acres GB, LLC</t>
  </si>
  <si>
    <t>David L. &amp; Donna J. Hoekstra</t>
  </si>
  <si>
    <t>10-04-476-001</t>
  </si>
  <si>
    <t>10-04-426-001</t>
  </si>
  <si>
    <t>Lincoln/04</t>
  </si>
  <si>
    <t>Hull Industrial Development Corporation</t>
  </si>
  <si>
    <t>Boote, Dennis &amp; Jeanne Trust</t>
  </si>
  <si>
    <t>04-27-251-005</t>
  </si>
  <si>
    <t>Lynn/21</t>
  </si>
  <si>
    <t>Van Der Schaaf Family Farm, LLLP</t>
  </si>
  <si>
    <t>Michael G. &amp; Nancy A. Van Surksum / ETAL</t>
  </si>
  <si>
    <t>East Orange/18</t>
  </si>
  <si>
    <t>DJM EAT, LLC</t>
  </si>
  <si>
    <t>Mary Pohlen, Etal</t>
  </si>
  <si>
    <t>24-18-201-001, 24-18-226-001, 24-18-251-001, 24-18-276-001</t>
  </si>
  <si>
    <t>Plato/09</t>
  </si>
  <si>
    <t>Kent &amp; Emily Taylor</t>
  </si>
  <si>
    <t>Marcea Clary Trust</t>
  </si>
  <si>
    <t>09-30-126-003, 0930176005</t>
  </si>
  <si>
    <t>Gaylen J. &amp; Julie A. Synder</t>
  </si>
  <si>
    <t>18-31-102-002, 1831151002</t>
  </si>
  <si>
    <t>Sioux/11</t>
  </si>
  <si>
    <t>Lance J. &amp; Joni M. Rus</t>
  </si>
  <si>
    <t>Baatz Farms, LLC</t>
  </si>
  <si>
    <t>02-11-126-004, 0211176001</t>
  </si>
  <si>
    <t>Center/35</t>
  </si>
  <si>
    <t>Stanley &amp; Karen Wynia Family Trust</t>
  </si>
  <si>
    <t>Steven R. &amp; Timothy S. Straatsma / TC</t>
  </si>
  <si>
    <t>15-35-226-001, 15-35-276-001</t>
  </si>
  <si>
    <t>Timothy S. &amp; Steven R Straatsma / TC</t>
  </si>
  <si>
    <t>15-35-426-002, 15-35-276-002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</si>
</sst>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indexed="1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2" fontId="2" fillId="0" borderId="1" xfId="2" applyNumberFormat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0" fontId="2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0" fontId="0" fillId="0" borderId="0" xfId="0" applyFont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right"/>
    </xf>
    <xf numFmtId="2" fontId="3" fillId="0" borderId="1" xfId="2" applyNumberFormat="1" applyFont="1" applyBorder="1" applyAlignment="1">
      <alignment horizontal="right"/>
    </xf>
    <xf numFmtId="164" fontId="3" fillId="0" borderId="1" xfId="2" applyNumberFormat="1" applyFont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2" fontId="3" fillId="0" borderId="1" xfId="2" applyNumberFormat="1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left"/>
    </xf>
    <xf numFmtId="14" fontId="3" fillId="0" borderId="2" xfId="0" applyNumberFormat="1" applyFont="1" applyBorder="1" applyAlignment="1">
      <alignment horizontal="center"/>
    </xf>
    <xf numFmtId="164" fontId="3" fillId="0" borderId="0" xfId="2" applyNumberFormat="1" applyFont="1" applyBorder="1" applyAlignment="1">
      <alignment horizontal="right"/>
    </xf>
    <xf numFmtId="2" fontId="3" fillId="0" borderId="2" xfId="2" applyNumberFormat="1" applyFont="1" applyBorder="1" applyAlignment="1">
      <alignment horizontal="right"/>
    </xf>
    <xf numFmtId="164" fontId="3" fillId="0" borderId="0" xfId="2" applyNumberFormat="1" applyFont="1" applyBorder="1" applyAlignment="1">
      <alignment horizontal="left"/>
    </xf>
    <xf numFmtId="0" fontId="3" fillId="0" borderId="3" xfId="1" applyNumberFormat="1" applyFont="1" applyBorder="1" applyAlignment="1">
      <alignment horizontal="center"/>
    </xf>
    <xf numFmtId="0" fontId="3" fillId="0" borderId="2" xfId="0" applyFont="1" applyBorder="1"/>
    <xf numFmtId="1" fontId="3" fillId="0" borderId="2" xfId="0" applyNumberFormat="1" applyFont="1" applyBorder="1" applyAlignment="1">
      <alignment horizontal="left"/>
    </xf>
    <xf numFmtId="0" fontId="3" fillId="0" borderId="4" xfId="0" applyFont="1" applyBorder="1"/>
    <xf numFmtId="0" fontId="3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D775B-F83B-4AFE-95EA-4B92D48BDBF3}">
  <dimension ref="A1:I93"/>
  <sheetViews>
    <sheetView tabSelected="1" workbookViewId="0">
      <selection activeCell="C100" sqref="C100"/>
    </sheetView>
  </sheetViews>
  <sheetFormatPr defaultRowHeight="15" x14ac:dyDescent="0.25"/>
  <cols>
    <col min="1" max="1" width="16.28515625" style="8" bestFit="1" customWidth="1"/>
    <col min="2" max="2" width="11.28515625" style="8" bestFit="1" customWidth="1"/>
    <col min="3" max="3" width="12.7109375" style="8" bestFit="1" customWidth="1"/>
    <col min="4" max="4" width="8.28515625" style="8" bestFit="1" customWidth="1"/>
    <col min="5" max="5" width="9.85546875" style="8" bestFit="1" customWidth="1"/>
    <col min="6" max="6" width="5.5703125" style="8" bestFit="1" customWidth="1"/>
    <col min="7" max="7" width="69.5703125" style="8" bestFit="1" customWidth="1"/>
    <col min="8" max="8" width="58.7109375" style="8" bestFit="1" customWidth="1"/>
    <col min="9" max="9" width="92.85546875" style="8" bestFit="1" customWidth="1"/>
    <col min="10" max="16384" width="9.140625" style="8"/>
  </cols>
  <sheetData>
    <row r="1" spans="1:9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  <c r="H1" s="2" t="s">
        <v>7</v>
      </c>
      <c r="I1" s="7" t="s">
        <v>8</v>
      </c>
    </row>
    <row r="2" spans="1:9" x14ac:dyDescent="0.25">
      <c r="A2" s="9" t="s">
        <v>125</v>
      </c>
      <c r="B2" s="10">
        <v>45440</v>
      </c>
      <c r="C2" s="11">
        <v>500000</v>
      </c>
      <c r="D2" s="12">
        <v>26.53</v>
      </c>
      <c r="E2" s="13">
        <v>18847</v>
      </c>
      <c r="F2" s="14">
        <v>92</v>
      </c>
      <c r="G2" s="9" t="s">
        <v>126</v>
      </c>
      <c r="H2" s="9" t="s">
        <v>127</v>
      </c>
      <c r="I2" s="15" t="s">
        <v>128</v>
      </c>
    </row>
    <row r="3" spans="1:9" x14ac:dyDescent="0.25">
      <c r="A3" s="9" t="s">
        <v>129</v>
      </c>
      <c r="B3" s="10">
        <v>45441</v>
      </c>
      <c r="C3" s="11">
        <v>660000</v>
      </c>
      <c r="D3" s="12">
        <v>39.5</v>
      </c>
      <c r="E3" s="13">
        <v>16709</v>
      </c>
      <c r="F3" s="14">
        <v>86</v>
      </c>
      <c r="G3" s="9" t="s">
        <v>130</v>
      </c>
      <c r="H3" s="9" t="s">
        <v>131</v>
      </c>
      <c r="I3" s="15" t="s">
        <v>132</v>
      </c>
    </row>
    <row r="4" spans="1:9" x14ac:dyDescent="0.25">
      <c r="A4" s="9" t="s">
        <v>129</v>
      </c>
      <c r="B4" s="10">
        <v>45441</v>
      </c>
      <c r="C4" s="11">
        <v>661485</v>
      </c>
      <c r="D4" s="12">
        <v>40</v>
      </c>
      <c r="E4" s="13">
        <v>16537</v>
      </c>
      <c r="F4" s="14">
        <v>89</v>
      </c>
      <c r="G4" s="9" t="s">
        <v>133</v>
      </c>
      <c r="H4" s="9" t="s">
        <v>131</v>
      </c>
      <c r="I4" s="15" t="s">
        <v>134</v>
      </c>
    </row>
    <row r="5" spans="1:9" x14ac:dyDescent="0.25">
      <c r="A5" s="9" t="s">
        <v>150</v>
      </c>
      <c r="B5" s="10">
        <v>45443</v>
      </c>
      <c r="C5" s="11">
        <v>3689323</v>
      </c>
      <c r="D5" s="12">
        <v>197.29</v>
      </c>
      <c r="E5" s="13">
        <v>18700</v>
      </c>
      <c r="F5" s="14">
        <v>91</v>
      </c>
      <c r="G5" s="9" t="s">
        <v>151</v>
      </c>
      <c r="H5" s="9" t="s">
        <v>152</v>
      </c>
      <c r="I5" s="15" t="s">
        <v>153</v>
      </c>
    </row>
    <row r="6" spans="1:9" x14ac:dyDescent="0.25">
      <c r="A6" s="9" t="s">
        <v>150</v>
      </c>
      <c r="B6" s="10">
        <v>45597</v>
      </c>
      <c r="C6" s="11">
        <v>2231158</v>
      </c>
      <c r="D6" s="12">
        <v>115.605</v>
      </c>
      <c r="E6" s="13">
        <f>C6/D6</f>
        <v>19299.839972319536</v>
      </c>
      <c r="F6" s="14">
        <v>90</v>
      </c>
      <c r="G6" s="9" t="s">
        <v>223</v>
      </c>
      <c r="H6" s="9" t="s">
        <v>224</v>
      </c>
      <c r="I6" s="15" t="s">
        <v>225</v>
      </c>
    </row>
    <row r="7" spans="1:9" x14ac:dyDescent="0.25">
      <c r="A7" s="9" t="s">
        <v>175</v>
      </c>
      <c r="B7" s="10">
        <v>45482</v>
      </c>
      <c r="C7" s="11">
        <v>32244</v>
      </c>
      <c r="D7" s="12">
        <v>1.24</v>
      </c>
      <c r="E7" s="13">
        <f>C7/D7</f>
        <v>26003.225806451614</v>
      </c>
      <c r="F7" s="14">
        <v>93</v>
      </c>
      <c r="G7" s="9" t="s">
        <v>176</v>
      </c>
      <c r="H7" s="9" t="s">
        <v>177</v>
      </c>
      <c r="I7" s="15" t="s">
        <v>178</v>
      </c>
    </row>
    <row r="8" spans="1:9" x14ac:dyDescent="0.25">
      <c r="A8" s="9" t="s">
        <v>258</v>
      </c>
      <c r="B8" s="10">
        <v>45636</v>
      </c>
      <c r="C8" s="11">
        <v>2809730</v>
      </c>
      <c r="D8" s="12">
        <v>137.06</v>
      </c>
      <c r="E8" s="13">
        <f>C8/D8</f>
        <v>20500</v>
      </c>
      <c r="F8" s="14">
        <v>90</v>
      </c>
      <c r="G8" s="9" t="s">
        <v>259</v>
      </c>
      <c r="H8" s="9" t="s">
        <v>260</v>
      </c>
      <c r="I8" s="15" t="s">
        <v>261</v>
      </c>
    </row>
    <row r="9" spans="1:9" x14ac:dyDescent="0.25">
      <c r="A9" s="9" t="s">
        <v>297</v>
      </c>
      <c r="B9" s="10">
        <v>45657</v>
      </c>
      <c r="C9" s="11">
        <v>540000</v>
      </c>
      <c r="D9" s="12">
        <v>29.97</v>
      </c>
      <c r="E9" s="13">
        <f>C9/D9</f>
        <v>18018.018018018018</v>
      </c>
      <c r="F9" s="14">
        <v>91</v>
      </c>
      <c r="G9" s="9" t="s">
        <v>298</v>
      </c>
      <c r="H9" s="9" t="s">
        <v>299</v>
      </c>
      <c r="I9" s="15" t="s">
        <v>300</v>
      </c>
    </row>
    <row r="10" spans="1:9" x14ac:dyDescent="0.25">
      <c r="A10" s="9" t="s">
        <v>297</v>
      </c>
      <c r="B10" s="10">
        <v>45657</v>
      </c>
      <c r="C10" s="11">
        <v>540000</v>
      </c>
      <c r="D10" s="12">
        <v>30.83</v>
      </c>
      <c r="E10" s="13">
        <f>C10/D10</f>
        <v>17515.407071034708</v>
      </c>
      <c r="F10" s="14">
        <v>91</v>
      </c>
      <c r="G10" s="9" t="s">
        <v>301</v>
      </c>
      <c r="H10" s="9" t="s">
        <v>298</v>
      </c>
      <c r="I10" s="15" t="s">
        <v>302</v>
      </c>
    </row>
    <row r="11" spans="1:9" x14ac:dyDescent="0.25">
      <c r="A11" s="9" t="s">
        <v>267</v>
      </c>
      <c r="B11" s="10">
        <v>45638</v>
      </c>
      <c r="C11" s="11">
        <v>1411785</v>
      </c>
      <c r="D11" s="12">
        <v>100</v>
      </c>
      <c r="E11" s="13">
        <f>C11/D11</f>
        <v>14117.85</v>
      </c>
      <c r="F11" s="14">
        <v>76</v>
      </c>
      <c r="G11" s="9" t="s">
        <v>268</v>
      </c>
      <c r="H11" s="9" t="s">
        <v>269</v>
      </c>
      <c r="I11" s="15" t="s">
        <v>270</v>
      </c>
    </row>
    <row r="12" spans="1:9" x14ac:dyDescent="0.25">
      <c r="A12" s="9" t="s">
        <v>171</v>
      </c>
      <c r="B12" s="10">
        <v>45481</v>
      </c>
      <c r="C12" s="11">
        <v>538935</v>
      </c>
      <c r="D12" s="12">
        <v>35.340000000000003</v>
      </c>
      <c r="E12" s="13">
        <f>C12/D12</f>
        <v>15249.999999999998</v>
      </c>
      <c r="F12" s="14">
        <v>81</v>
      </c>
      <c r="G12" s="9" t="s">
        <v>172</v>
      </c>
      <c r="H12" s="9" t="s">
        <v>173</v>
      </c>
      <c r="I12" s="15" t="s">
        <v>174</v>
      </c>
    </row>
    <row r="13" spans="1:9" x14ac:dyDescent="0.25">
      <c r="A13" s="9" t="s">
        <v>9</v>
      </c>
      <c r="B13" s="10">
        <v>45294</v>
      </c>
      <c r="C13" s="11">
        <v>453023</v>
      </c>
      <c r="D13" s="12">
        <v>19.57</v>
      </c>
      <c r="E13" s="13">
        <f>C13/D13</f>
        <v>23148.850281042411</v>
      </c>
      <c r="F13" s="14">
        <v>92</v>
      </c>
      <c r="G13" s="9" t="s">
        <v>10</v>
      </c>
      <c r="H13" s="9" t="s">
        <v>11</v>
      </c>
      <c r="I13" s="15" t="s">
        <v>12</v>
      </c>
    </row>
    <row r="14" spans="1:9" x14ac:dyDescent="0.25">
      <c r="A14" s="9" t="s">
        <v>9</v>
      </c>
      <c r="B14" s="10">
        <v>45294</v>
      </c>
      <c r="C14" s="11">
        <v>453023</v>
      </c>
      <c r="D14" s="12">
        <v>19.57</v>
      </c>
      <c r="E14" s="13">
        <f>C14/D14</f>
        <v>23148.850281042411</v>
      </c>
      <c r="F14" s="14">
        <v>91</v>
      </c>
      <c r="G14" s="9" t="s">
        <v>13</v>
      </c>
      <c r="H14" s="9" t="s">
        <v>11</v>
      </c>
      <c r="I14" s="15" t="s">
        <v>14</v>
      </c>
    </row>
    <row r="15" spans="1:9" x14ac:dyDescent="0.25">
      <c r="A15" s="9" t="s">
        <v>9</v>
      </c>
      <c r="B15" s="10">
        <v>45294</v>
      </c>
      <c r="C15" s="11">
        <v>453023</v>
      </c>
      <c r="D15" s="12">
        <v>19.57</v>
      </c>
      <c r="E15" s="13">
        <f>C15/D15</f>
        <v>23148.850281042411</v>
      </c>
      <c r="F15" s="14">
        <v>93</v>
      </c>
      <c r="G15" s="9" t="s">
        <v>15</v>
      </c>
      <c r="H15" s="9" t="s">
        <v>11</v>
      </c>
      <c r="I15" s="15" t="s">
        <v>16</v>
      </c>
    </row>
    <row r="16" spans="1:9" x14ac:dyDescent="0.25">
      <c r="A16" s="9" t="s">
        <v>9</v>
      </c>
      <c r="B16" s="10">
        <v>45294</v>
      </c>
      <c r="C16" s="11">
        <v>453023</v>
      </c>
      <c r="D16" s="12">
        <v>19.57</v>
      </c>
      <c r="E16" s="13">
        <f>C16/D16</f>
        <v>23148.850281042411</v>
      </c>
      <c r="F16" s="14">
        <v>92</v>
      </c>
      <c r="G16" s="9" t="s">
        <v>17</v>
      </c>
      <c r="H16" s="9" t="s">
        <v>11</v>
      </c>
      <c r="I16" s="15" t="s">
        <v>18</v>
      </c>
    </row>
    <row r="17" spans="1:9" x14ac:dyDescent="0.25">
      <c r="A17" s="9" t="s">
        <v>283</v>
      </c>
      <c r="B17" s="10">
        <v>45646</v>
      </c>
      <c r="C17" s="11">
        <v>2436800</v>
      </c>
      <c r="D17" s="12">
        <v>151.12</v>
      </c>
      <c r="E17" s="13">
        <f>C17/D17</f>
        <v>16124.933827421915</v>
      </c>
      <c r="F17" s="14">
        <v>88</v>
      </c>
      <c r="G17" s="9" t="s">
        <v>284</v>
      </c>
      <c r="H17" s="9" t="s">
        <v>285</v>
      </c>
      <c r="I17" s="15" t="s">
        <v>286</v>
      </c>
    </row>
    <row r="18" spans="1:9" x14ac:dyDescent="0.25">
      <c r="A18" s="9" t="s">
        <v>117</v>
      </c>
      <c r="B18" s="10">
        <v>45433</v>
      </c>
      <c r="C18" s="11">
        <v>200000</v>
      </c>
      <c r="D18" s="12">
        <v>19.489999999999998</v>
      </c>
      <c r="E18" s="13">
        <f>C18/D18</f>
        <v>10261.672652642381</v>
      </c>
      <c r="F18" s="14">
        <v>89</v>
      </c>
      <c r="G18" s="9" t="s">
        <v>118</v>
      </c>
      <c r="H18" s="9" t="s">
        <v>119</v>
      </c>
      <c r="I18" s="15" t="s">
        <v>120</v>
      </c>
    </row>
    <row r="19" spans="1:9" x14ac:dyDescent="0.25">
      <c r="A19" s="9" t="s">
        <v>117</v>
      </c>
      <c r="B19" s="10">
        <v>45443</v>
      </c>
      <c r="C19" s="11">
        <v>200000</v>
      </c>
      <c r="D19" s="12">
        <v>19.489999999999998</v>
      </c>
      <c r="E19" s="13">
        <f>C19/D19</f>
        <v>10261.672652642381</v>
      </c>
      <c r="F19" s="14">
        <v>89</v>
      </c>
      <c r="G19" s="9" t="s">
        <v>118</v>
      </c>
      <c r="H19" s="9" t="s">
        <v>119</v>
      </c>
      <c r="I19" s="15" t="s">
        <v>154</v>
      </c>
    </row>
    <row r="20" spans="1:9" x14ac:dyDescent="0.25">
      <c r="A20" s="9" t="s">
        <v>100</v>
      </c>
      <c r="B20" s="10">
        <v>45391</v>
      </c>
      <c r="C20" s="11">
        <v>810600</v>
      </c>
      <c r="D20" s="12">
        <f>39+1.53</f>
        <v>40.53</v>
      </c>
      <c r="E20" s="13">
        <f>C20/D20</f>
        <v>20000</v>
      </c>
      <c r="F20" s="14">
        <f>(87+93)/2</f>
        <v>90</v>
      </c>
      <c r="G20" s="9" t="s">
        <v>101</v>
      </c>
      <c r="H20" s="9" t="s">
        <v>102</v>
      </c>
      <c r="I20" s="15" t="s">
        <v>103</v>
      </c>
    </row>
    <row r="21" spans="1:9" x14ac:dyDescent="0.25">
      <c r="A21" s="9" t="s">
        <v>252</v>
      </c>
      <c r="B21" s="10">
        <v>45635</v>
      </c>
      <c r="C21" s="11">
        <v>511710</v>
      </c>
      <c r="D21" s="12">
        <v>27.66</v>
      </c>
      <c r="E21" s="13">
        <v>18500</v>
      </c>
      <c r="F21" s="14">
        <v>89</v>
      </c>
      <c r="G21" s="9" t="s">
        <v>253</v>
      </c>
      <c r="H21" s="9" t="s">
        <v>254</v>
      </c>
      <c r="I21" s="15" t="s">
        <v>255</v>
      </c>
    </row>
    <row r="22" spans="1:9" x14ac:dyDescent="0.25">
      <c r="A22" s="9" t="s">
        <v>252</v>
      </c>
      <c r="B22" s="10">
        <v>45635</v>
      </c>
      <c r="C22" s="11">
        <v>13875</v>
      </c>
      <c r="D22" s="12">
        <v>0.75</v>
      </c>
      <c r="E22" s="13">
        <v>18500</v>
      </c>
      <c r="F22" s="14">
        <v>89</v>
      </c>
      <c r="G22" s="9" t="s">
        <v>256</v>
      </c>
      <c r="H22" s="9" t="s">
        <v>254</v>
      </c>
      <c r="I22" s="15" t="s">
        <v>257</v>
      </c>
    </row>
    <row r="23" spans="1:9" x14ac:dyDescent="0.25">
      <c r="A23" s="9" t="s">
        <v>252</v>
      </c>
      <c r="B23" s="10">
        <v>45656</v>
      </c>
      <c r="C23" s="11">
        <v>239575</v>
      </c>
      <c r="D23" s="12">
        <v>12.95</v>
      </c>
      <c r="E23" s="13">
        <v>18500</v>
      </c>
      <c r="F23" s="14">
        <v>95</v>
      </c>
      <c r="G23" s="9" t="s">
        <v>253</v>
      </c>
      <c r="H23" s="9" t="s">
        <v>291</v>
      </c>
      <c r="I23" s="15" t="s">
        <v>292</v>
      </c>
    </row>
    <row r="24" spans="1:9" x14ac:dyDescent="0.25">
      <c r="A24" s="9" t="s">
        <v>19</v>
      </c>
      <c r="B24" s="10">
        <v>45299</v>
      </c>
      <c r="C24" s="11">
        <v>218000</v>
      </c>
      <c r="D24" s="12">
        <f>9.98+9.66+0.01</f>
        <v>19.650000000000002</v>
      </c>
      <c r="E24" s="13">
        <f>C24/D24</f>
        <v>11094.1475826972</v>
      </c>
      <c r="F24" s="14">
        <v>52</v>
      </c>
      <c r="G24" s="9" t="s">
        <v>20</v>
      </c>
      <c r="H24" s="9" t="s">
        <v>21</v>
      </c>
      <c r="I24" s="15" t="s">
        <v>22</v>
      </c>
    </row>
    <row r="25" spans="1:9" x14ac:dyDescent="0.25">
      <c r="A25" s="9" t="s">
        <v>19</v>
      </c>
      <c r="B25" s="10">
        <v>45299</v>
      </c>
      <c r="C25" s="11">
        <v>769649</v>
      </c>
      <c r="D25" s="12">
        <f>29.8+19.45+0.83+10.02+8.04</f>
        <v>68.139999999999986</v>
      </c>
      <c r="E25" s="13">
        <f>C25/D25</f>
        <v>11295.113002641623</v>
      </c>
      <c r="F25" s="14">
        <v>42</v>
      </c>
      <c r="G25" s="9" t="s">
        <v>23</v>
      </c>
      <c r="H25" s="9" t="s">
        <v>21</v>
      </c>
      <c r="I25" s="15" t="s">
        <v>24</v>
      </c>
    </row>
    <row r="26" spans="1:9" x14ac:dyDescent="0.25">
      <c r="A26" s="9" t="s">
        <v>65</v>
      </c>
      <c r="B26" s="10">
        <v>45337</v>
      </c>
      <c r="C26" s="11">
        <v>1150000</v>
      </c>
      <c r="D26" s="12">
        <f>39.5+38.45+14.97+18.6</f>
        <v>111.52000000000001</v>
      </c>
      <c r="E26" s="13">
        <f>C26/D26</f>
        <v>10312.051649928264</v>
      </c>
      <c r="F26" s="14">
        <v>59</v>
      </c>
      <c r="G26" s="9" t="s">
        <v>66</v>
      </c>
      <c r="H26" s="9" t="s">
        <v>67</v>
      </c>
      <c r="I26" s="15" t="s">
        <v>68</v>
      </c>
    </row>
    <row r="27" spans="1:9" x14ac:dyDescent="0.25">
      <c r="A27" s="9" t="s">
        <v>65</v>
      </c>
      <c r="B27" s="10">
        <v>45392</v>
      </c>
      <c r="C27" s="11">
        <v>1150000</v>
      </c>
      <c r="D27" s="12">
        <f>39.5+38.45+14.97+18.6</f>
        <v>111.52000000000001</v>
      </c>
      <c r="E27" s="13">
        <f>C27/D27</f>
        <v>10312.051649928264</v>
      </c>
      <c r="F27" s="14">
        <v>59</v>
      </c>
      <c r="G27" s="9" t="s">
        <v>108</v>
      </c>
      <c r="H27" s="9" t="s">
        <v>66</v>
      </c>
      <c r="I27" s="15" t="s">
        <v>68</v>
      </c>
    </row>
    <row r="28" spans="1:9" x14ac:dyDescent="0.25">
      <c r="A28" s="9" t="s">
        <v>230</v>
      </c>
      <c r="B28" s="10">
        <v>45609</v>
      </c>
      <c r="C28" s="11">
        <v>428375</v>
      </c>
      <c r="D28" s="12">
        <v>40</v>
      </c>
      <c r="E28" s="13">
        <v>10709</v>
      </c>
      <c r="F28" s="14">
        <v>56</v>
      </c>
      <c r="G28" s="9" t="s">
        <v>231</v>
      </c>
      <c r="H28" s="9" t="s">
        <v>232</v>
      </c>
      <c r="I28" s="15" t="s">
        <v>233</v>
      </c>
    </row>
    <row r="29" spans="1:9" x14ac:dyDescent="0.25">
      <c r="A29" s="9" t="s">
        <v>230</v>
      </c>
      <c r="B29" s="10">
        <v>45609</v>
      </c>
      <c r="C29" s="11">
        <v>428375</v>
      </c>
      <c r="D29" s="12">
        <v>40</v>
      </c>
      <c r="E29" s="13">
        <v>10709</v>
      </c>
      <c r="F29" s="14">
        <v>54</v>
      </c>
      <c r="G29" s="9" t="s">
        <v>231</v>
      </c>
      <c r="H29" s="9" t="s">
        <v>234</v>
      </c>
      <c r="I29" s="15" t="s">
        <v>235</v>
      </c>
    </row>
    <row r="30" spans="1:9" x14ac:dyDescent="0.25">
      <c r="A30" s="9" t="s">
        <v>209</v>
      </c>
      <c r="B30" s="10">
        <v>45576</v>
      </c>
      <c r="C30" s="11">
        <v>1409300</v>
      </c>
      <c r="D30" s="12">
        <v>80.56</v>
      </c>
      <c r="E30" s="13">
        <f>C30/D30</f>
        <v>17493.793445878848</v>
      </c>
      <c r="F30" s="14">
        <v>95</v>
      </c>
      <c r="G30" s="9" t="s">
        <v>210</v>
      </c>
      <c r="H30" s="9" t="s">
        <v>211</v>
      </c>
      <c r="I30" s="15" t="s">
        <v>212</v>
      </c>
    </row>
    <row r="31" spans="1:9" x14ac:dyDescent="0.25">
      <c r="A31" s="9" t="s">
        <v>163</v>
      </c>
      <c r="B31" s="10">
        <v>45448</v>
      </c>
      <c r="C31" s="11">
        <v>1089690</v>
      </c>
      <c r="D31" s="12">
        <v>51.89</v>
      </c>
      <c r="E31" s="13">
        <f>C31/D31</f>
        <v>21000</v>
      </c>
      <c r="F31" s="14">
        <v>97</v>
      </c>
      <c r="G31" s="9" t="s">
        <v>164</v>
      </c>
      <c r="H31" s="9" t="s">
        <v>165</v>
      </c>
      <c r="I31" s="15" t="s">
        <v>166</v>
      </c>
    </row>
    <row r="32" spans="1:9" x14ac:dyDescent="0.25">
      <c r="A32" s="9" t="s">
        <v>121</v>
      </c>
      <c r="B32" s="10">
        <v>45433</v>
      </c>
      <c r="C32" s="11">
        <v>1413800</v>
      </c>
      <c r="D32" s="12">
        <v>67.23</v>
      </c>
      <c r="E32" s="13">
        <f>C32/D32</f>
        <v>21029.30239476424</v>
      </c>
      <c r="F32" s="14">
        <v>96</v>
      </c>
      <c r="G32" s="9" t="s">
        <v>122</v>
      </c>
      <c r="H32" s="9" t="s">
        <v>123</v>
      </c>
      <c r="I32" s="15" t="s">
        <v>124</v>
      </c>
    </row>
    <row r="33" spans="1:9" x14ac:dyDescent="0.25">
      <c r="A33" s="9" t="s">
        <v>155</v>
      </c>
      <c r="B33" s="10">
        <v>45443</v>
      </c>
      <c r="C33" s="11">
        <v>2291336</v>
      </c>
      <c r="D33" s="12">
        <v>77.41</v>
      </c>
      <c r="E33" s="13">
        <f>C33/D33</f>
        <v>29600</v>
      </c>
      <c r="F33" s="14">
        <v>99</v>
      </c>
      <c r="G33" s="9" t="s">
        <v>156</v>
      </c>
      <c r="H33" s="9" t="s">
        <v>157</v>
      </c>
      <c r="I33" s="15" t="s">
        <v>158</v>
      </c>
    </row>
    <row r="34" spans="1:9" x14ac:dyDescent="0.25">
      <c r="A34" s="9" t="s">
        <v>236</v>
      </c>
      <c r="B34" s="10">
        <v>45616</v>
      </c>
      <c r="C34" s="11">
        <v>1280000</v>
      </c>
      <c r="D34" s="12">
        <v>80.180000000000007</v>
      </c>
      <c r="E34" s="13">
        <f>C34/D34</f>
        <v>15964.08081815914</v>
      </c>
      <c r="F34" s="14">
        <v>82</v>
      </c>
      <c r="G34" s="9" t="s">
        <v>237</v>
      </c>
      <c r="H34" s="9" t="s">
        <v>238</v>
      </c>
      <c r="I34" s="15" t="s">
        <v>239</v>
      </c>
    </row>
    <row r="35" spans="1:9" x14ac:dyDescent="0.25">
      <c r="A35" s="9" t="s">
        <v>25</v>
      </c>
      <c r="B35" s="10">
        <v>45299</v>
      </c>
      <c r="C35" s="11">
        <v>934017</v>
      </c>
      <c r="D35" s="12">
        <f>19.35+19.85</f>
        <v>39.200000000000003</v>
      </c>
      <c r="E35" s="13">
        <f>C35/D35</f>
        <v>23826.964285714283</v>
      </c>
      <c r="F35" s="14">
        <v>90</v>
      </c>
      <c r="G35" s="9" t="s">
        <v>26</v>
      </c>
      <c r="H35" s="9" t="s">
        <v>27</v>
      </c>
      <c r="I35" s="15" t="s">
        <v>28</v>
      </c>
    </row>
    <row r="36" spans="1:9" x14ac:dyDescent="0.25">
      <c r="A36" s="9" t="s">
        <v>276</v>
      </c>
      <c r="B36" s="10">
        <v>45644</v>
      </c>
      <c r="C36" s="11">
        <v>996900</v>
      </c>
      <c r="D36" s="12">
        <v>33.229999999999997</v>
      </c>
      <c r="E36" s="13">
        <f>C36/D36</f>
        <v>30000.000000000004</v>
      </c>
      <c r="F36" s="14">
        <v>92</v>
      </c>
      <c r="G36" s="9" t="s">
        <v>277</v>
      </c>
      <c r="H36" s="9" t="s">
        <v>278</v>
      </c>
      <c r="I36" s="15" t="s">
        <v>279</v>
      </c>
    </row>
    <row r="37" spans="1:9" x14ac:dyDescent="0.25">
      <c r="A37" s="9" t="s">
        <v>159</v>
      </c>
      <c r="B37" s="10">
        <v>45446</v>
      </c>
      <c r="C37" s="11">
        <v>1794000</v>
      </c>
      <c r="D37" s="12">
        <v>80</v>
      </c>
      <c r="E37" s="13">
        <v>22425</v>
      </c>
      <c r="F37" s="14">
        <v>90</v>
      </c>
      <c r="G37" s="9" t="s">
        <v>160</v>
      </c>
      <c r="H37" s="9" t="s">
        <v>161</v>
      </c>
      <c r="I37" s="15" t="s">
        <v>162</v>
      </c>
    </row>
    <row r="38" spans="1:9" x14ac:dyDescent="0.25">
      <c r="A38" s="9" t="s">
        <v>213</v>
      </c>
      <c r="B38" s="10">
        <v>45576</v>
      </c>
      <c r="C38" s="11">
        <v>546930</v>
      </c>
      <c r="D38" s="12">
        <v>67.239999999999995</v>
      </c>
      <c r="E38" s="13">
        <v>8134</v>
      </c>
      <c r="F38" s="14">
        <v>83</v>
      </c>
      <c r="G38" s="9" t="s">
        <v>214</v>
      </c>
      <c r="H38" s="9" t="s">
        <v>215</v>
      </c>
      <c r="I38" s="15" t="s">
        <v>216</v>
      </c>
    </row>
    <row r="39" spans="1:9" x14ac:dyDescent="0.25">
      <c r="A39" s="9" t="s">
        <v>213</v>
      </c>
      <c r="B39" s="10">
        <v>45576</v>
      </c>
      <c r="C39" s="11">
        <v>55710</v>
      </c>
      <c r="D39" s="12">
        <v>6.19</v>
      </c>
      <c r="E39" s="13">
        <v>9000</v>
      </c>
      <c r="F39" s="14">
        <v>87</v>
      </c>
      <c r="G39" s="9" t="s">
        <v>217</v>
      </c>
      <c r="H39" s="9" t="s">
        <v>215</v>
      </c>
      <c r="I39" s="15" t="s">
        <v>218</v>
      </c>
    </row>
    <row r="40" spans="1:9" x14ac:dyDescent="0.25">
      <c r="A40" s="9" t="s">
        <v>213</v>
      </c>
      <c r="B40" s="10">
        <v>45576</v>
      </c>
      <c r="C40" s="11">
        <v>608580</v>
      </c>
      <c r="D40" s="12">
        <v>67.62</v>
      </c>
      <c r="E40" s="13">
        <v>9000</v>
      </c>
      <c r="F40" s="14">
        <v>78</v>
      </c>
      <c r="G40" s="9" t="s">
        <v>219</v>
      </c>
      <c r="H40" s="9" t="s">
        <v>215</v>
      </c>
      <c r="I40" s="15" t="s">
        <v>220</v>
      </c>
    </row>
    <row r="41" spans="1:9" x14ac:dyDescent="0.25">
      <c r="A41" s="9" t="s">
        <v>213</v>
      </c>
      <c r="B41" s="10">
        <v>45576</v>
      </c>
      <c r="C41" s="11">
        <v>858976</v>
      </c>
      <c r="D41" s="12">
        <v>63.16</v>
      </c>
      <c r="E41" s="13">
        <v>13600</v>
      </c>
      <c r="F41" s="14">
        <v>83</v>
      </c>
      <c r="G41" s="9" t="s">
        <v>221</v>
      </c>
      <c r="H41" s="9" t="s">
        <v>215</v>
      </c>
      <c r="I41" s="15" t="s">
        <v>222</v>
      </c>
    </row>
    <row r="42" spans="1:9" x14ac:dyDescent="0.25">
      <c r="A42" s="26" t="s">
        <v>69</v>
      </c>
      <c r="B42" s="18">
        <v>45343</v>
      </c>
      <c r="C42" s="19">
        <v>3024000</v>
      </c>
      <c r="D42" s="20">
        <f>39+40+19.5+20</f>
        <v>118.5</v>
      </c>
      <c r="E42" s="21">
        <f>C42/D42</f>
        <v>25518.98734177215</v>
      </c>
      <c r="F42" s="22">
        <v>99</v>
      </c>
      <c r="G42" s="23" t="s">
        <v>70</v>
      </c>
      <c r="H42" s="26" t="s">
        <v>31</v>
      </c>
      <c r="I42" s="24" t="s">
        <v>71</v>
      </c>
    </row>
    <row r="43" spans="1:9" x14ac:dyDescent="0.25">
      <c r="A43" s="9" t="s">
        <v>76</v>
      </c>
      <c r="B43" s="10">
        <v>45345</v>
      </c>
      <c r="C43" s="11">
        <v>1624000</v>
      </c>
      <c r="D43" s="12">
        <f>39+38</f>
        <v>77</v>
      </c>
      <c r="E43" s="13">
        <f>C43/D43</f>
        <v>21090.909090909092</v>
      </c>
      <c r="F43" s="14">
        <v>99</v>
      </c>
      <c r="G43" s="9" t="s">
        <v>77</v>
      </c>
      <c r="H43" s="9" t="s">
        <v>78</v>
      </c>
      <c r="I43" s="15" t="s">
        <v>79</v>
      </c>
    </row>
    <row r="44" spans="1:9" x14ac:dyDescent="0.25">
      <c r="A44" s="9" t="s">
        <v>29</v>
      </c>
      <c r="B44" s="10">
        <v>45301</v>
      </c>
      <c r="C44" s="11">
        <v>691748</v>
      </c>
      <c r="D44" s="12">
        <v>33.58</v>
      </c>
      <c r="E44" s="13">
        <f>C44/D44</f>
        <v>20600</v>
      </c>
      <c r="F44" s="14">
        <v>95</v>
      </c>
      <c r="G44" s="9" t="s">
        <v>30</v>
      </c>
      <c r="H44" s="9" t="s">
        <v>31</v>
      </c>
      <c r="I44" s="15" t="s">
        <v>32</v>
      </c>
    </row>
    <row r="45" spans="1:9" x14ac:dyDescent="0.25">
      <c r="A45" s="9" t="s">
        <v>37</v>
      </c>
      <c r="B45" s="10">
        <v>45307</v>
      </c>
      <c r="C45" s="11">
        <v>1552416</v>
      </c>
      <c r="D45" s="12">
        <f>40+35.73</f>
        <v>75.72999999999999</v>
      </c>
      <c r="E45" s="13">
        <f>C45/D45</f>
        <v>20499.352964479072</v>
      </c>
      <c r="F45" s="14">
        <v>94</v>
      </c>
      <c r="G45" s="9" t="s">
        <v>38</v>
      </c>
      <c r="H45" s="9" t="s">
        <v>31</v>
      </c>
      <c r="I45" s="15" t="s">
        <v>39</v>
      </c>
    </row>
    <row r="46" spans="1:9" x14ac:dyDescent="0.25">
      <c r="A46" s="9" t="s">
        <v>280</v>
      </c>
      <c r="B46" s="10">
        <v>45644</v>
      </c>
      <c r="C46" s="11">
        <v>1758270</v>
      </c>
      <c r="D46" s="12">
        <v>80.84</v>
      </c>
      <c r="E46" s="13">
        <v>21750</v>
      </c>
      <c r="F46" s="14">
        <v>95</v>
      </c>
      <c r="G46" s="9" t="s">
        <v>281</v>
      </c>
      <c r="H46" s="9" t="s">
        <v>282</v>
      </c>
      <c r="I46" s="15">
        <v>46012</v>
      </c>
    </row>
    <row r="47" spans="1:9" x14ac:dyDescent="0.25">
      <c r="A47" s="9" t="s">
        <v>80</v>
      </c>
      <c r="B47" s="10">
        <v>45345</v>
      </c>
      <c r="C47" s="11">
        <v>1348950</v>
      </c>
      <c r="D47" s="12">
        <f>37.7+38.69</f>
        <v>76.39</v>
      </c>
      <c r="E47" s="13">
        <f>C47/D47</f>
        <v>17658.724964000525</v>
      </c>
      <c r="F47" s="14">
        <v>87</v>
      </c>
      <c r="G47" s="9" t="s">
        <v>81</v>
      </c>
      <c r="H47" s="9" t="s">
        <v>82</v>
      </c>
      <c r="I47" s="15" t="s">
        <v>83</v>
      </c>
    </row>
    <row r="48" spans="1:9" x14ac:dyDescent="0.25">
      <c r="A48" s="9" t="s">
        <v>50</v>
      </c>
      <c r="B48" s="10">
        <v>45322</v>
      </c>
      <c r="C48" s="11">
        <v>3204180</v>
      </c>
      <c r="D48" s="12">
        <f>38.34+39.93+31.1+38.95</f>
        <v>148.32</v>
      </c>
      <c r="E48" s="13">
        <f>C48/D48</f>
        <v>21603.155339805828</v>
      </c>
      <c r="F48" s="14">
        <v>86</v>
      </c>
      <c r="G48" s="9" t="s">
        <v>51</v>
      </c>
      <c r="H48" s="9" t="s">
        <v>52</v>
      </c>
      <c r="I48" s="15" t="s">
        <v>53</v>
      </c>
    </row>
    <row r="49" spans="1:9" x14ac:dyDescent="0.25">
      <c r="A49" s="9" t="s">
        <v>84</v>
      </c>
      <c r="B49" s="10">
        <v>45367</v>
      </c>
      <c r="C49" s="11">
        <v>360000</v>
      </c>
      <c r="D49" s="12">
        <v>18.25</v>
      </c>
      <c r="E49" s="13">
        <f>C49/D49</f>
        <v>19726.027397260274</v>
      </c>
      <c r="F49" s="14">
        <v>91</v>
      </c>
      <c r="G49" s="9" t="s">
        <v>85</v>
      </c>
      <c r="H49" s="9" t="s">
        <v>86</v>
      </c>
      <c r="I49" s="15" t="s">
        <v>87</v>
      </c>
    </row>
    <row r="50" spans="1:9" x14ac:dyDescent="0.25">
      <c r="A50" s="9" t="s">
        <v>61</v>
      </c>
      <c r="B50" s="10">
        <v>45324</v>
      </c>
      <c r="C50" s="11">
        <v>678000</v>
      </c>
      <c r="D50" s="12">
        <v>29.25</v>
      </c>
      <c r="E50" s="13">
        <f>C50/D50</f>
        <v>23179.48717948718</v>
      </c>
      <c r="F50" s="14">
        <v>78</v>
      </c>
      <c r="G50" s="9" t="s">
        <v>62</v>
      </c>
      <c r="H50" s="9" t="s">
        <v>63</v>
      </c>
      <c r="I50" s="15" t="s">
        <v>64</v>
      </c>
    </row>
    <row r="51" spans="1:9" x14ac:dyDescent="0.25">
      <c r="A51" s="9" t="s">
        <v>94</v>
      </c>
      <c r="B51" s="10">
        <v>45384</v>
      </c>
      <c r="C51" s="11">
        <v>792717</v>
      </c>
      <c r="D51" s="12">
        <v>39.619999999999997</v>
      </c>
      <c r="E51" s="13">
        <f>C51/D51</f>
        <v>20008.001009591117</v>
      </c>
      <c r="F51" s="14">
        <v>90</v>
      </c>
      <c r="G51" s="25" t="s">
        <v>95</v>
      </c>
      <c r="H51" s="9" t="s">
        <v>96</v>
      </c>
      <c r="I51" s="15" t="s">
        <v>97</v>
      </c>
    </row>
    <row r="52" spans="1:9" x14ac:dyDescent="0.25">
      <c r="A52" s="9" t="s">
        <v>94</v>
      </c>
      <c r="B52" s="10">
        <v>45384</v>
      </c>
      <c r="C52" s="11">
        <v>778788</v>
      </c>
      <c r="D52" s="12">
        <v>40.97</v>
      </c>
      <c r="E52" s="13">
        <f>C52/D52</f>
        <v>19008.738101049548</v>
      </c>
      <c r="F52" s="14">
        <v>81</v>
      </c>
      <c r="G52" s="26" t="s">
        <v>98</v>
      </c>
      <c r="H52" s="9" t="s">
        <v>96</v>
      </c>
      <c r="I52" s="15" t="s">
        <v>99</v>
      </c>
    </row>
    <row r="53" spans="1:9" x14ac:dyDescent="0.25">
      <c r="A53" s="9" t="s">
        <v>287</v>
      </c>
      <c r="B53" s="10">
        <v>45649</v>
      </c>
      <c r="C53" s="11">
        <v>847392</v>
      </c>
      <c r="D53" s="12">
        <v>50.44</v>
      </c>
      <c r="E53" s="13">
        <f>C53/D53</f>
        <v>16800</v>
      </c>
      <c r="F53" s="14">
        <v>85</v>
      </c>
      <c r="G53" s="9" t="s">
        <v>288</v>
      </c>
      <c r="H53" s="9" t="s">
        <v>289</v>
      </c>
      <c r="I53" s="15" t="s">
        <v>290</v>
      </c>
    </row>
    <row r="54" spans="1:9" x14ac:dyDescent="0.25">
      <c r="A54" s="9" t="s">
        <v>54</v>
      </c>
      <c r="B54" s="10">
        <v>45322</v>
      </c>
      <c r="C54" s="11">
        <v>1677480</v>
      </c>
      <c r="D54" s="16">
        <f>13.26+33.08+32.24</f>
        <v>78.58</v>
      </c>
      <c r="E54" s="17">
        <f>C54/D54</f>
        <v>21347.416645456859</v>
      </c>
      <c r="F54" s="14">
        <v>88</v>
      </c>
      <c r="G54" s="9" t="s">
        <v>55</v>
      </c>
      <c r="H54" s="9" t="s">
        <v>56</v>
      </c>
      <c r="I54" s="15" t="s">
        <v>57</v>
      </c>
    </row>
    <row r="55" spans="1:9" x14ac:dyDescent="0.25">
      <c r="A55" s="9" t="s">
        <v>54</v>
      </c>
      <c r="B55" s="10">
        <v>45322</v>
      </c>
      <c r="C55" s="11">
        <v>649950</v>
      </c>
      <c r="D55" s="16">
        <f>2.34+6.01+5.86+2.74+6.92+6.76</f>
        <v>30.630000000000003</v>
      </c>
      <c r="E55" s="17">
        <f>C55/D55</f>
        <v>21219.392752203719</v>
      </c>
      <c r="F55" s="14">
        <v>90</v>
      </c>
      <c r="G55" s="9" t="s">
        <v>58</v>
      </c>
      <c r="H55" s="9" t="s">
        <v>56</v>
      </c>
      <c r="I55" s="15" t="s">
        <v>59</v>
      </c>
    </row>
    <row r="56" spans="1:9" x14ac:dyDescent="0.25">
      <c r="A56" s="9" t="s">
        <v>54</v>
      </c>
      <c r="B56" s="10">
        <v>45322</v>
      </c>
      <c r="C56" s="11">
        <v>1526700</v>
      </c>
      <c r="D56" s="16">
        <f>13.55+33.99+24.26</f>
        <v>71.800000000000011</v>
      </c>
      <c r="E56" s="17">
        <f>C56/D56</f>
        <v>21263.231197771584</v>
      </c>
      <c r="F56" s="14">
        <v>90</v>
      </c>
      <c r="G56" s="9" t="s">
        <v>52</v>
      </c>
      <c r="H56" s="9" t="s">
        <v>56</v>
      </c>
      <c r="I56" s="15" t="s">
        <v>60</v>
      </c>
    </row>
    <row r="57" spans="1:9" x14ac:dyDescent="0.25">
      <c r="A57" s="9" t="s">
        <v>142</v>
      </c>
      <c r="B57" s="10">
        <v>45442</v>
      </c>
      <c r="C57" s="11">
        <v>652680</v>
      </c>
      <c r="D57" s="12">
        <v>35.28</v>
      </c>
      <c r="E57" s="13">
        <v>18500</v>
      </c>
      <c r="F57" s="14">
        <v>88</v>
      </c>
      <c r="G57" s="9" t="s">
        <v>143</v>
      </c>
      <c r="H57" s="9" t="s">
        <v>144</v>
      </c>
      <c r="I57" s="15" t="s">
        <v>145</v>
      </c>
    </row>
    <row r="58" spans="1:9" x14ac:dyDescent="0.25">
      <c r="A58" s="9" t="s">
        <v>142</v>
      </c>
      <c r="B58" s="10">
        <v>45442</v>
      </c>
      <c r="C58" s="11">
        <v>652680</v>
      </c>
      <c r="D58" s="12">
        <v>35.28</v>
      </c>
      <c r="E58" s="13">
        <v>18500</v>
      </c>
      <c r="F58" s="14">
        <v>89</v>
      </c>
      <c r="G58" s="9" t="s">
        <v>146</v>
      </c>
      <c r="H58" s="9" t="s">
        <v>144</v>
      </c>
      <c r="I58" s="15" t="s">
        <v>147</v>
      </c>
    </row>
    <row r="59" spans="1:9" x14ac:dyDescent="0.25">
      <c r="A59" s="9" t="s">
        <v>142</v>
      </c>
      <c r="B59" s="10">
        <v>45442</v>
      </c>
      <c r="C59" s="11">
        <v>652680</v>
      </c>
      <c r="D59" s="12">
        <v>35.28</v>
      </c>
      <c r="E59" s="13">
        <v>18500</v>
      </c>
      <c r="F59" s="14">
        <v>90</v>
      </c>
      <c r="G59" s="9" t="s">
        <v>148</v>
      </c>
      <c r="H59" s="9" t="s">
        <v>144</v>
      </c>
      <c r="I59" s="15" t="s">
        <v>149</v>
      </c>
    </row>
    <row r="60" spans="1:9" x14ac:dyDescent="0.25">
      <c r="A60" s="9" t="s">
        <v>104</v>
      </c>
      <c r="B60" s="10">
        <v>45391</v>
      </c>
      <c r="C60" s="11">
        <v>1335000</v>
      </c>
      <c r="D60" s="12">
        <v>75</v>
      </c>
      <c r="E60" s="13">
        <f>C60/D60</f>
        <v>17800</v>
      </c>
      <c r="F60" s="14">
        <v>88</v>
      </c>
      <c r="G60" s="9" t="s">
        <v>105</v>
      </c>
      <c r="H60" s="9" t="s">
        <v>106</v>
      </c>
      <c r="I60" s="15" t="s">
        <v>107</v>
      </c>
    </row>
    <row r="61" spans="1:9" x14ac:dyDescent="0.25">
      <c r="A61" s="9" t="s">
        <v>72</v>
      </c>
      <c r="B61" s="10">
        <v>45344</v>
      </c>
      <c r="C61" s="11">
        <v>2732730</v>
      </c>
      <c r="D61" s="12">
        <f>10.09+5.56+40+33.65+38</f>
        <v>127.3</v>
      </c>
      <c r="E61" s="13">
        <f>C61/D61</f>
        <v>21466.849960722702</v>
      </c>
      <c r="F61" s="14">
        <v>93</v>
      </c>
      <c r="G61" s="9" t="s">
        <v>73</v>
      </c>
      <c r="H61" s="9" t="s">
        <v>74</v>
      </c>
      <c r="I61" s="15" t="s">
        <v>75</v>
      </c>
    </row>
    <row r="62" spans="1:9" x14ac:dyDescent="0.25">
      <c r="A62" s="9" t="s">
        <v>240</v>
      </c>
      <c r="B62" s="10">
        <v>45617</v>
      </c>
      <c r="C62" s="11">
        <v>1451841</v>
      </c>
      <c r="D62" s="12">
        <v>67</v>
      </c>
      <c r="E62" s="13">
        <v>16300</v>
      </c>
      <c r="F62" s="14">
        <v>67</v>
      </c>
      <c r="G62" s="9" t="s">
        <v>241</v>
      </c>
      <c r="H62" s="9" t="s">
        <v>242</v>
      </c>
      <c r="I62" s="15" t="s">
        <v>243</v>
      </c>
    </row>
    <row r="63" spans="1:9" x14ac:dyDescent="0.25">
      <c r="A63" s="9" t="s">
        <v>240</v>
      </c>
      <c r="B63" s="10">
        <v>45617</v>
      </c>
      <c r="C63" s="11">
        <v>16620</v>
      </c>
      <c r="D63" s="12">
        <v>2.77</v>
      </c>
      <c r="E63" s="13">
        <v>6000</v>
      </c>
      <c r="F63" s="14">
        <v>67</v>
      </c>
      <c r="G63" s="9" t="s">
        <v>244</v>
      </c>
      <c r="H63" s="9" t="s">
        <v>242</v>
      </c>
      <c r="I63" s="15" t="s">
        <v>245</v>
      </c>
    </row>
    <row r="64" spans="1:9" x14ac:dyDescent="0.25">
      <c r="A64" s="9" t="s">
        <v>187</v>
      </c>
      <c r="B64" s="10">
        <v>45509</v>
      </c>
      <c r="C64" s="11">
        <v>460940</v>
      </c>
      <c r="D64" s="12">
        <v>24.26</v>
      </c>
      <c r="E64" s="13">
        <f>C64/D64</f>
        <v>19000</v>
      </c>
      <c r="F64" s="14">
        <v>65</v>
      </c>
      <c r="G64" s="9" t="s">
        <v>188</v>
      </c>
      <c r="H64" s="9" t="s">
        <v>189</v>
      </c>
      <c r="I64" s="15" t="s">
        <v>190</v>
      </c>
    </row>
    <row r="65" spans="1:9" x14ac:dyDescent="0.25">
      <c r="A65" s="9" t="s">
        <v>187</v>
      </c>
      <c r="B65" s="10">
        <v>45562</v>
      </c>
      <c r="C65" s="11">
        <v>975000</v>
      </c>
      <c r="D65" s="12">
        <v>63.32</v>
      </c>
      <c r="E65" s="13">
        <f>C65/D65</f>
        <v>15397.978521794063</v>
      </c>
      <c r="F65" s="14">
        <v>60</v>
      </c>
      <c r="G65" s="9" t="s">
        <v>188</v>
      </c>
      <c r="H65" s="9" t="s">
        <v>206</v>
      </c>
      <c r="I65" s="15" t="s">
        <v>207</v>
      </c>
    </row>
    <row r="66" spans="1:9" x14ac:dyDescent="0.25">
      <c r="A66" s="9" t="s">
        <v>40</v>
      </c>
      <c r="B66" s="10">
        <v>45311</v>
      </c>
      <c r="C66" s="11">
        <v>34675</v>
      </c>
      <c r="D66" s="12">
        <v>3.65</v>
      </c>
      <c r="E66" s="13">
        <f>C66/D66</f>
        <v>9500</v>
      </c>
      <c r="F66" s="14">
        <v>24</v>
      </c>
      <c r="G66" s="9" t="s">
        <v>41</v>
      </c>
      <c r="H66" s="9" t="s">
        <v>42</v>
      </c>
      <c r="I66" s="15" t="s">
        <v>43</v>
      </c>
    </row>
    <row r="67" spans="1:9" x14ac:dyDescent="0.25">
      <c r="A67" s="9" t="s">
        <v>109</v>
      </c>
      <c r="B67" s="10">
        <v>45397</v>
      </c>
      <c r="C67" s="11">
        <v>1461460</v>
      </c>
      <c r="D67" s="12">
        <f>14.07+12.72+36.6+40</f>
        <v>103.39</v>
      </c>
      <c r="E67" s="13">
        <f>C67/D67</f>
        <v>14135.4096140826</v>
      </c>
      <c r="F67" s="14">
        <v>72</v>
      </c>
      <c r="G67" s="9" t="s">
        <v>110</v>
      </c>
      <c r="H67" s="9" t="s">
        <v>111</v>
      </c>
      <c r="I67" s="15" t="s">
        <v>112</v>
      </c>
    </row>
    <row r="68" spans="1:9" x14ac:dyDescent="0.25">
      <c r="A68" s="9" t="s">
        <v>193</v>
      </c>
      <c r="B68" s="10">
        <v>45517</v>
      </c>
      <c r="C68" s="11">
        <v>37355</v>
      </c>
      <c r="D68" s="12">
        <v>2.41</v>
      </c>
      <c r="E68" s="13">
        <f>C68/D68</f>
        <v>15499.999999999998</v>
      </c>
      <c r="F68" s="14">
        <v>65</v>
      </c>
      <c r="G68" s="9" t="s">
        <v>194</v>
      </c>
      <c r="H68" s="9" t="s">
        <v>195</v>
      </c>
      <c r="I68" s="15" t="s">
        <v>196</v>
      </c>
    </row>
    <row r="69" spans="1:9" x14ac:dyDescent="0.25">
      <c r="A69" s="9" t="s">
        <v>201</v>
      </c>
      <c r="B69" s="10">
        <v>45553</v>
      </c>
      <c r="C69" s="11">
        <v>450000</v>
      </c>
      <c r="D69" s="12">
        <v>30</v>
      </c>
      <c r="E69" s="13">
        <f>C69/D69</f>
        <v>15000</v>
      </c>
      <c r="F69" s="14">
        <v>76</v>
      </c>
      <c r="G69" s="9" t="s">
        <v>202</v>
      </c>
      <c r="H69" s="9" t="s">
        <v>203</v>
      </c>
      <c r="I69" s="15" t="s">
        <v>204</v>
      </c>
    </row>
    <row r="70" spans="1:9" x14ac:dyDescent="0.25">
      <c r="A70" s="9" t="s">
        <v>201</v>
      </c>
      <c r="B70" s="10">
        <v>45553</v>
      </c>
      <c r="C70" s="11">
        <v>450000</v>
      </c>
      <c r="D70" s="12">
        <v>30</v>
      </c>
      <c r="E70" s="13">
        <f>C70/D70</f>
        <v>15000</v>
      </c>
      <c r="F70" s="14">
        <v>62</v>
      </c>
      <c r="G70" s="9" t="s">
        <v>202</v>
      </c>
      <c r="H70" s="9" t="s">
        <v>203</v>
      </c>
      <c r="I70" s="15" t="s">
        <v>205</v>
      </c>
    </row>
    <row r="71" spans="1:9" x14ac:dyDescent="0.25">
      <c r="A71" s="9" t="s">
        <v>201</v>
      </c>
      <c r="B71" s="10">
        <v>45565</v>
      </c>
      <c r="C71" s="11">
        <v>450000</v>
      </c>
      <c r="D71" s="12">
        <v>30</v>
      </c>
      <c r="E71" s="13">
        <f>C71/D71</f>
        <v>15000</v>
      </c>
      <c r="F71" s="14">
        <v>62</v>
      </c>
      <c r="G71" s="9" t="s">
        <v>208</v>
      </c>
      <c r="H71" s="9" t="s">
        <v>203</v>
      </c>
      <c r="I71" s="15" t="s">
        <v>205</v>
      </c>
    </row>
    <row r="72" spans="1:9" x14ac:dyDescent="0.25">
      <c r="A72" s="9" t="s">
        <v>191</v>
      </c>
      <c r="B72" s="10">
        <v>45516</v>
      </c>
      <c r="C72" s="11">
        <v>2016800</v>
      </c>
      <c r="D72" s="12">
        <v>100.84</v>
      </c>
      <c r="E72" s="13">
        <f>C72/D72</f>
        <v>20000</v>
      </c>
      <c r="F72" s="14">
        <v>90</v>
      </c>
      <c r="G72" s="9" t="s">
        <v>164</v>
      </c>
      <c r="H72" s="9" t="s">
        <v>165</v>
      </c>
      <c r="I72" s="15" t="s">
        <v>192</v>
      </c>
    </row>
    <row r="73" spans="1:9" x14ac:dyDescent="0.25">
      <c r="A73" s="9" t="s">
        <v>33</v>
      </c>
      <c r="B73" s="10">
        <v>45302</v>
      </c>
      <c r="C73" s="11">
        <v>868104</v>
      </c>
      <c r="D73" s="12">
        <f>39.13+39.23</f>
        <v>78.36</v>
      </c>
      <c r="E73" s="13">
        <f>C73/D73</f>
        <v>11078.407350689127</v>
      </c>
      <c r="F73" s="14">
        <v>63</v>
      </c>
      <c r="G73" s="9" t="s">
        <v>34</v>
      </c>
      <c r="H73" s="9" t="s">
        <v>35</v>
      </c>
      <c r="I73" s="15" t="s">
        <v>36</v>
      </c>
    </row>
    <row r="74" spans="1:9" x14ac:dyDescent="0.25">
      <c r="A74" s="9" t="s">
        <v>113</v>
      </c>
      <c r="B74" s="10">
        <v>45413</v>
      </c>
      <c r="C74" s="11">
        <v>1999460</v>
      </c>
      <c r="D74" s="12">
        <f>1.76+38.13+0.61+32.57</f>
        <v>73.069999999999993</v>
      </c>
      <c r="E74" s="13">
        <f>C74/D74</f>
        <v>27363.623922266321</v>
      </c>
      <c r="F74" s="14">
        <f>(99+99+100+98)/4</f>
        <v>99</v>
      </c>
      <c r="G74" s="9" t="s">
        <v>114</v>
      </c>
      <c r="H74" s="9" t="s">
        <v>115</v>
      </c>
      <c r="I74" s="15" t="s">
        <v>116</v>
      </c>
    </row>
    <row r="75" spans="1:9" x14ac:dyDescent="0.25">
      <c r="A75" s="9" t="s">
        <v>44</v>
      </c>
      <c r="B75" s="10">
        <v>45311</v>
      </c>
      <c r="C75" s="11">
        <v>671646</v>
      </c>
      <c r="D75" s="12">
        <f>6.29+0.23+27.95</f>
        <v>34.47</v>
      </c>
      <c r="E75" s="13">
        <f>C75/D75</f>
        <v>19484.943429068757</v>
      </c>
      <c r="F75" s="14">
        <v>86</v>
      </c>
      <c r="G75" s="9" t="s">
        <v>45</v>
      </c>
      <c r="H75" s="9" t="s">
        <v>46</v>
      </c>
      <c r="I75" s="15" t="s">
        <v>47</v>
      </c>
    </row>
    <row r="76" spans="1:9" x14ac:dyDescent="0.25">
      <c r="A76" s="9" t="s">
        <v>44</v>
      </c>
      <c r="B76" s="10">
        <v>45311</v>
      </c>
      <c r="C76" s="11">
        <v>1204072</v>
      </c>
      <c r="D76" s="12">
        <f>19.25+4.78+14.3+10.05</f>
        <v>48.379999999999995</v>
      </c>
      <c r="E76" s="13">
        <f>C76/D76</f>
        <v>24887.804878048784</v>
      </c>
      <c r="F76" s="14">
        <v>89</v>
      </c>
      <c r="G76" s="9" t="s">
        <v>48</v>
      </c>
      <c r="H76" s="9" t="s">
        <v>46</v>
      </c>
      <c r="I76" s="15" t="s">
        <v>49</v>
      </c>
    </row>
    <row r="77" spans="1:9" x14ac:dyDescent="0.25">
      <c r="A77" s="9" t="s">
        <v>179</v>
      </c>
      <c r="B77" s="10">
        <v>45490</v>
      </c>
      <c r="C77" s="11">
        <v>2036556</v>
      </c>
      <c r="D77" s="12">
        <v>99.33</v>
      </c>
      <c r="E77" s="13">
        <f>C77/D77</f>
        <v>20502.929628511025</v>
      </c>
      <c r="F77" s="14">
        <v>61</v>
      </c>
      <c r="G77" s="9" t="s">
        <v>180</v>
      </c>
      <c r="H77" s="9" t="s">
        <v>181</v>
      </c>
      <c r="I77" s="15" t="s">
        <v>182</v>
      </c>
    </row>
    <row r="78" spans="1:9" x14ac:dyDescent="0.25">
      <c r="A78" s="9" t="s">
        <v>293</v>
      </c>
      <c r="B78" s="10">
        <v>45656</v>
      </c>
      <c r="C78" s="11">
        <v>680000</v>
      </c>
      <c r="D78" s="12">
        <v>40</v>
      </c>
      <c r="E78" s="13">
        <f>C78/D78</f>
        <v>17000</v>
      </c>
      <c r="F78" s="14">
        <v>71</v>
      </c>
      <c r="G78" s="9" t="s">
        <v>294</v>
      </c>
      <c r="H78" s="9" t="s">
        <v>295</v>
      </c>
      <c r="I78" s="15" t="s">
        <v>296</v>
      </c>
    </row>
    <row r="79" spans="1:9" x14ac:dyDescent="0.25">
      <c r="A79" s="9" t="s">
        <v>88</v>
      </c>
      <c r="B79" s="10">
        <v>45372</v>
      </c>
      <c r="C79" s="11">
        <v>886025</v>
      </c>
      <c r="D79" s="12">
        <v>50.07</v>
      </c>
      <c r="E79" s="13">
        <f>C79/D79</f>
        <v>17695.725983622928</v>
      </c>
      <c r="F79" s="14">
        <v>79</v>
      </c>
      <c r="G79" s="9" t="s">
        <v>89</v>
      </c>
      <c r="H79" s="9" t="s">
        <v>90</v>
      </c>
      <c r="I79" s="15" t="s">
        <v>91</v>
      </c>
    </row>
    <row r="80" spans="1:9" x14ac:dyDescent="0.25">
      <c r="A80" s="9" t="s">
        <v>88</v>
      </c>
      <c r="B80" s="10">
        <v>45372</v>
      </c>
      <c r="C80" s="11">
        <v>403725</v>
      </c>
      <c r="D80" s="12">
        <v>22.78</v>
      </c>
      <c r="E80" s="13">
        <f>C80/D80</f>
        <v>17722.78314310799</v>
      </c>
      <c r="F80" s="14">
        <v>75</v>
      </c>
      <c r="G80" s="9" t="s">
        <v>92</v>
      </c>
      <c r="H80" s="9" t="s">
        <v>90</v>
      </c>
      <c r="I80" s="15" t="s">
        <v>93</v>
      </c>
    </row>
    <row r="81" spans="1:9" x14ac:dyDescent="0.25">
      <c r="A81" s="9" t="s">
        <v>226</v>
      </c>
      <c r="B81" s="10">
        <v>45600</v>
      </c>
      <c r="C81" s="11">
        <v>2657400</v>
      </c>
      <c r="D81" s="12">
        <v>221.45</v>
      </c>
      <c r="E81" s="13">
        <f>C81/D81</f>
        <v>12000</v>
      </c>
      <c r="F81" s="14">
        <v>60</v>
      </c>
      <c r="G81" s="9" t="s">
        <v>227</v>
      </c>
      <c r="H81" s="9" t="s">
        <v>228</v>
      </c>
      <c r="I81" s="15" t="s">
        <v>229</v>
      </c>
    </row>
    <row r="82" spans="1:9" x14ac:dyDescent="0.25">
      <c r="A82" s="9" t="s">
        <v>226</v>
      </c>
      <c r="B82" s="10">
        <v>45636</v>
      </c>
      <c r="C82" s="11">
        <v>1356600</v>
      </c>
      <c r="D82" s="12">
        <v>90.44</v>
      </c>
      <c r="E82" s="13">
        <f>C82/D82</f>
        <v>15000</v>
      </c>
      <c r="F82" s="14">
        <v>64</v>
      </c>
      <c r="G82" s="9" t="s">
        <v>262</v>
      </c>
      <c r="H82" s="9" t="s">
        <v>228</v>
      </c>
      <c r="I82" s="15" t="s">
        <v>263</v>
      </c>
    </row>
    <row r="83" spans="1:9" x14ac:dyDescent="0.25">
      <c r="A83" s="9" t="s">
        <v>183</v>
      </c>
      <c r="B83" s="10">
        <v>45491</v>
      </c>
      <c r="C83" s="11">
        <v>2599291</v>
      </c>
      <c r="D83" s="12">
        <v>115.5</v>
      </c>
      <c r="E83" s="13">
        <f>C83/D83</f>
        <v>22504.683982683982</v>
      </c>
      <c r="F83" s="14">
        <v>94</v>
      </c>
      <c r="G83" s="9" t="s">
        <v>184</v>
      </c>
      <c r="H83" s="9" t="s">
        <v>185</v>
      </c>
      <c r="I83" s="15" t="s">
        <v>186</v>
      </c>
    </row>
    <row r="84" spans="1:9" x14ac:dyDescent="0.25">
      <c r="A84" s="9" t="s">
        <v>271</v>
      </c>
      <c r="B84" s="10">
        <v>45639</v>
      </c>
      <c r="C84" s="11">
        <v>858312</v>
      </c>
      <c r="D84" s="12">
        <v>36.68</v>
      </c>
      <c r="E84" s="13">
        <f>C84/D84</f>
        <v>23400</v>
      </c>
      <c r="F84" s="14">
        <v>98</v>
      </c>
      <c r="G84" s="9" t="s">
        <v>272</v>
      </c>
      <c r="H84" s="9" t="s">
        <v>273</v>
      </c>
      <c r="I84" s="15" t="s">
        <v>274</v>
      </c>
    </row>
    <row r="85" spans="1:9" x14ac:dyDescent="0.25">
      <c r="A85" s="9" t="s">
        <v>271</v>
      </c>
      <c r="B85" s="10">
        <v>45639</v>
      </c>
      <c r="C85" s="11">
        <v>936000</v>
      </c>
      <c r="D85" s="12">
        <v>40</v>
      </c>
      <c r="E85" s="13">
        <f>C85/D85</f>
        <v>23400</v>
      </c>
      <c r="F85" s="14">
        <v>97</v>
      </c>
      <c r="G85" s="9" t="s">
        <v>272</v>
      </c>
      <c r="H85" s="9" t="s">
        <v>273</v>
      </c>
      <c r="I85" s="15" t="s">
        <v>275</v>
      </c>
    </row>
    <row r="86" spans="1:9" x14ac:dyDescent="0.25">
      <c r="A86" s="9" t="s">
        <v>197</v>
      </c>
      <c r="B86" s="10">
        <v>45541</v>
      </c>
      <c r="C86" s="11">
        <v>227600</v>
      </c>
      <c r="D86" s="12">
        <v>5.69</v>
      </c>
      <c r="E86" s="13">
        <f>C86/D86</f>
        <v>40000</v>
      </c>
      <c r="F86" s="14">
        <v>87</v>
      </c>
      <c r="G86" s="9" t="s">
        <v>198</v>
      </c>
      <c r="H86" s="9" t="s">
        <v>199</v>
      </c>
      <c r="I86" s="15" t="s">
        <v>200</v>
      </c>
    </row>
    <row r="87" spans="1:9" x14ac:dyDescent="0.25">
      <c r="A87" s="9" t="s">
        <v>248</v>
      </c>
      <c r="B87" s="10">
        <v>45631</v>
      </c>
      <c r="C87" s="11">
        <v>912640</v>
      </c>
      <c r="D87" s="12">
        <v>58.88</v>
      </c>
      <c r="E87" s="13">
        <f>C87/D87</f>
        <v>15500</v>
      </c>
      <c r="F87" s="14">
        <v>88</v>
      </c>
      <c r="G87" s="9" t="s">
        <v>249</v>
      </c>
      <c r="H87" s="9" t="s">
        <v>250</v>
      </c>
      <c r="I87" s="15" t="s">
        <v>251</v>
      </c>
    </row>
    <row r="88" spans="1:9" x14ac:dyDescent="0.25">
      <c r="A88" s="9" t="s">
        <v>248</v>
      </c>
      <c r="B88" s="10">
        <v>45637</v>
      </c>
      <c r="C88" s="11">
        <v>620000</v>
      </c>
      <c r="D88" s="12">
        <v>40</v>
      </c>
      <c r="E88" s="13">
        <f>C88/D88</f>
        <v>15500</v>
      </c>
      <c r="F88" s="14">
        <v>88</v>
      </c>
      <c r="G88" s="9" t="s">
        <v>264</v>
      </c>
      <c r="H88" s="9" t="s">
        <v>265</v>
      </c>
      <c r="I88" s="15" t="s">
        <v>266</v>
      </c>
    </row>
    <row r="89" spans="1:9" x14ac:dyDescent="0.25">
      <c r="A89" s="9" t="s">
        <v>135</v>
      </c>
      <c r="B89" s="10">
        <v>45441</v>
      </c>
      <c r="C89" s="11">
        <v>1286600</v>
      </c>
      <c r="D89" s="12">
        <v>65.36</v>
      </c>
      <c r="E89" s="13">
        <f>C89/D89</f>
        <v>19684.822521419828</v>
      </c>
      <c r="F89" s="14">
        <v>89</v>
      </c>
      <c r="G89" s="9" t="s">
        <v>136</v>
      </c>
      <c r="H89" s="9" t="s">
        <v>137</v>
      </c>
      <c r="I89" s="15" t="s">
        <v>138</v>
      </c>
    </row>
    <row r="90" spans="1:9" x14ac:dyDescent="0.25">
      <c r="A90" s="9" t="s">
        <v>135</v>
      </c>
      <c r="B90" s="10">
        <v>45456</v>
      </c>
      <c r="C90" s="11">
        <v>999200</v>
      </c>
      <c r="D90" s="12">
        <v>85</v>
      </c>
      <c r="E90" s="13">
        <f>C90/D90</f>
        <v>11755.294117647059</v>
      </c>
      <c r="F90" s="14">
        <v>85</v>
      </c>
      <c r="G90" s="9" t="s">
        <v>136</v>
      </c>
      <c r="H90" s="9" t="s">
        <v>168</v>
      </c>
      <c r="I90" s="15" t="s">
        <v>170</v>
      </c>
    </row>
    <row r="91" spans="1:9" x14ac:dyDescent="0.25">
      <c r="A91" s="9" t="s">
        <v>135</v>
      </c>
      <c r="B91" s="10">
        <v>45628</v>
      </c>
      <c r="C91" s="11">
        <v>549000</v>
      </c>
      <c r="D91" s="12">
        <v>27.45</v>
      </c>
      <c r="E91" s="13">
        <f>C91/D91</f>
        <v>20000</v>
      </c>
      <c r="F91" s="14">
        <v>92</v>
      </c>
      <c r="G91" s="9" t="s">
        <v>246</v>
      </c>
      <c r="H91" s="9" t="s">
        <v>168</v>
      </c>
      <c r="I91" s="15" t="s">
        <v>247</v>
      </c>
    </row>
    <row r="92" spans="1:9" x14ac:dyDescent="0.25">
      <c r="A92" s="9" t="s">
        <v>167</v>
      </c>
      <c r="B92" s="10">
        <v>45450</v>
      </c>
      <c r="C92" s="11">
        <v>1491000</v>
      </c>
      <c r="D92" s="12">
        <v>74.55</v>
      </c>
      <c r="E92" s="13">
        <f>C92/D92</f>
        <v>20000</v>
      </c>
      <c r="F92" s="14">
        <v>89</v>
      </c>
      <c r="G92" s="9" t="s">
        <v>140</v>
      </c>
      <c r="H92" s="9" t="s">
        <v>168</v>
      </c>
      <c r="I92" s="15" t="s">
        <v>169</v>
      </c>
    </row>
    <row r="93" spans="1:9" x14ac:dyDescent="0.25">
      <c r="A93" s="9" t="s">
        <v>139</v>
      </c>
      <c r="B93" s="10">
        <v>45441</v>
      </c>
      <c r="C93" s="11">
        <v>1936220</v>
      </c>
      <c r="D93" s="12">
        <v>91.46</v>
      </c>
      <c r="E93" s="13">
        <f>C93/D93</f>
        <v>21170.129018150012</v>
      </c>
      <c r="F93" s="14">
        <v>89</v>
      </c>
      <c r="G93" s="9" t="s">
        <v>140</v>
      </c>
      <c r="H93" s="9" t="s">
        <v>137</v>
      </c>
      <c r="I93" s="15" t="s">
        <v>141</v>
      </c>
    </row>
  </sheetData>
  <sortState xmlns:xlrd2="http://schemas.microsoft.com/office/spreadsheetml/2017/richdata2" ref="A2:I93">
    <sortCondition ref="A1:A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Dykstra</dc:creator>
  <cp:lastModifiedBy>Jonathan Dykstra</cp:lastModifiedBy>
  <dcterms:created xsi:type="dcterms:W3CDTF">2026-01-26T14:54:31Z</dcterms:created>
  <dcterms:modified xsi:type="dcterms:W3CDTF">2026-01-26T14:57:16Z</dcterms:modified>
</cp:coreProperties>
</file>